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Rekapitulace stavby" sheetId="1" r:id="rId1"/>
    <sheet name="C. 1. - SO 100   Komunika..." sheetId="2" r:id="rId2"/>
    <sheet name="C. 2 - SO 300.1   Dešťová..." sheetId="3" r:id="rId3"/>
    <sheet name="ORN-VRN - Ostatní a vedle..." sheetId="4" r:id="rId4"/>
    <sheet name="Pokyny pro vyplnění" sheetId="5" r:id="rId5"/>
  </sheets>
  <definedNames>
    <definedName name="_xlnm._FilterDatabase" localSheetId="1" hidden="1">'C. 1. - SO 100   Komunika...'!$C$83:$K$365</definedName>
    <definedName name="_xlnm._FilterDatabase" localSheetId="2" hidden="1">'C. 2 - SO 300.1   Dešťová...'!$C$81:$K$223</definedName>
    <definedName name="_xlnm._FilterDatabase" localSheetId="3" hidden="1">'ORN-VRN - Ostatní a vedle...'!$C$76:$K$92</definedName>
    <definedName name="_xlnm.Print_Titles" localSheetId="1">'C. 1. - SO 100   Komunika...'!$83:$83</definedName>
    <definedName name="_xlnm.Print_Titles" localSheetId="2">'C. 2 - SO 300.1   Dešťová...'!$81:$81</definedName>
    <definedName name="_xlnm.Print_Titles" localSheetId="3">'ORN-VRN - Ostatní a vedle...'!$76:$76</definedName>
    <definedName name="_xlnm.Print_Titles" localSheetId="0">'Rekapitulace stavby'!$49:$49</definedName>
    <definedName name="_xlnm.Print_Area" localSheetId="1">'C. 1. - SO 100   Komunika...'!$C$4:$J$36,'C. 1. - SO 100   Komunika...'!$C$42:$J$65,'C. 1. - SO 100   Komunika...'!$C$71:$K$365</definedName>
    <definedName name="_xlnm.Print_Area" localSheetId="2">'C. 2 - SO 300.1   Dešťová...'!$C$4:$J$36,'C. 2 - SO 300.1   Dešťová...'!$C$42:$J$63,'C. 2 - SO 300.1   Dešťová...'!$C$69:$K$223</definedName>
    <definedName name="_xlnm.Print_Area" localSheetId="3">'ORN-VRN - Ostatní a vedle...'!$C$4:$J$36,'ORN-VRN - Ostatní a vedle...'!$C$42:$J$58,'ORN-VRN - Ostatní a vedle...'!$C$64:$K$92</definedName>
    <definedName name="_xlnm.Print_Area" localSheetId="4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stavby'!$C$39:$AQ$55</definedName>
  </definedNames>
  <calcPr calcId="145621"/>
</workbook>
</file>

<file path=xl/calcChain.xml><?xml version="1.0" encoding="utf-8"?>
<calcChain xmlns="http://schemas.openxmlformats.org/spreadsheetml/2006/main">
  <c r="AY54" i="1" l="1"/>
  <c r="AX54" i="1"/>
  <c r="F31" i="4"/>
  <c r="BA54" i="1" s="1"/>
  <c r="BI91" i="4"/>
  <c r="BH91" i="4"/>
  <c r="BG91" i="4"/>
  <c r="BF91" i="4"/>
  <c r="BE91" i="4"/>
  <c r="T91" i="4"/>
  <c r="R91" i="4"/>
  <c r="P91" i="4"/>
  <c r="BK91" i="4"/>
  <c r="J91" i="4"/>
  <c r="BI90" i="4"/>
  <c r="BH90" i="4"/>
  <c r="BG90" i="4"/>
  <c r="BF90" i="4"/>
  <c r="BE90" i="4"/>
  <c r="T90" i="4"/>
  <c r="R90" i="4"/>
  <c r="P90" i="4"/>
  <c r="BK90" i="4"/>
  <c r="J90" i="4"/>
  <c r="BI89" i="4"/>
  <c r="BH89" i="4"/>
  <c r="BG89" i="4"/>
  <c r="BF89" i="4"/>
  <c r="BE89" i="4"/>
  <c r="T89" i="4"/>
  <c r="R89" i="4"/>
  <c r="P89" i="4"/>
  <c r="BK89" i="4"/>
  <c r="J89" i="4"/>
  <c r="BI88" i="4"/>
  <c r="BH88" i="4"/>
  <c r="BG88" i="4"/>
  <c r="BF88" i="4"/>
  <c r="BE88" i="4"/>
  <c r="T88" i="4"/>
  <c r="R88" i="4"/>
  <c r="P88" i="4"/>
  <c r="BK88" i="4"/>
  <c r="J88" i="4"/>
  <c r="BI87" i="4"/>
  <c r="BH87" i="4"/>
  <c r="BG87" i="4"/>
  <c r="BF87" i="4"/>
  <c r="BE87" i="4"/>
  <c r="T87" i="4"/>
  <c r="R87" i="4"/>
  <c r="P87" i="4"/>
  <c r="BK87" i="4"/>
  <c r="J87" i="4"/>
  <c r="BI86" i="4"/>
  <c r="BH86" i="4"/>
  <c r="BG86" i="4"/>
  <c r="BF86" i="4"/>
  <c r="BE86" i="4"/>
  <c r="T86" i="4"/>
  <c r="R86" i="4"/>
  <c r="P86" i="4"/>
  <c r="BK86" i="4"/>
  <c r="J86" i="4"/>
  <c r="BI85" i="4"/>
  <c r="BH85" i="4"/>
  <c r="BG85" i="4"/>
  <c r="BF85" i="4"/>
  <c r="BE85" i="4"/>
  <c r="T85" i="4"/>
  <c r="R85" i="4"/>
  <c r="P85" i="4"/>
  <c r="BK85" i="4"/>
  <c r="J85" i="4"/>
  <c r="BI84" i="4"/>
  <c r="BH84" i="4"/>
  <c r="BG84" i="4"/>
  <c r="BF84" i="4"/>
  <c r="BE84" i="4"/>
  <c r="T84" i="4"/>
  <c r="R84" i="4"/>
  <c r="P84" i="4"/>
  <c r="BK84" i="4"/>
  <c r="J84" i="4"/>
  <c r="BI83" i="4"/>
  <c r="BH83" i="4"/>
  <c r="BG83" i="4"/>
  <c r="BF83" i="4"/>
  <c r="BE83" i="4"/>
  <c r="T83" i="4"/>
  <c r="R83" i="4"/>
  <c r="P83" i="4"/>
  <c r="BK83" i="4"/>
  <c r="J83" i="4"/>
  <c r="BI82" i="4"/>
  <c r="BH82" i="4"/>
  <c r="BG82" i="4"/>
  <c r="BF82" i="4"/>
  <c r="BE82" i="4"/>
  <c r="T82" i="4"/>
  <c r="R82" i="4"/>
  <c r="P82" i="4"/>
  <c r="BK82" i="4"/>
  <c r="J82" i="4"/>
  <c r="BI81" i="4"/>
  <c r="BH81" i="4"/>
  <c r="BG81" i="4"/>
  <c r="BF81" i="4"/>
  <c r="BE81" i="4"/>
  <c r="T81" i="4"/>
  <c r="R81" i="4"/>
  <c r="P81" i="4"/>
  <c r="BK81" i="4"/>
  <c r="J81" i="4"/>
  <c r="BI80" i="4"/>
  <c r="BH80" i="4"/>
  <c r="BG80" i="4"/>
  <c r="BF80" i="4"/>
  <c r="J31" i="4" s="1"/>
  <c r="AW54" i="1" s="1"/>
  <c r="BE80" i="4"/>
  <c r="T80" i="4"/>
  <c r="R80" i="4"/>
  <c r="P80" i="4"/>
  <c r="P78" i="4" s="1"/>
  <c r="P77" i="4" s="1"/>
  <c r="AU54" i="1" s="1"/>
  <c r="BK80" i="4"/>
  <c r="J80" i="4"/>
  <c r="BI79" i="4"/>
  <c r="F34" i="4" s="1"/>
  <c r="BD54" i="1" s="1"/>
  <c r="BH79" i="4"/>
  <c r="F33" i="4" s="1"/>
  <c r="BC54" i="1" s="1"/>
  <c r="BG79" i="4"/>
  <c r="BF79" i="4"/>
  <c r="BE79" i="4"/>
  <c r="T79" i="4"/>
  <c r="T78" i="4" s="1"/>
  <c r="T77" i="4" s="1"/>
  <c r="R79" i="4"/>
  <c r="P79" i="4"/>
  <c r="BK79" i="4"/>
  <c r="BK78" i="4" s="1"/>
  <c r="BK77" i="4" s="1"/>
  <c r="J77" i="4" s="1"/>
  <c r="J56" i="4" s="1"/>
  <c r="J79" i="4"/>
  <c r="J73" i="4"/>
  <c r="F73" i="4"/>
  <c r="F71" i="4"/>
  <c r="E69" i="4"/>
  <c r="E67" i="4"/>
  <c r="F52" i="4"/>
  <c r="J51" i="4"/>
  <c r="F51" i="4"/>
  <c r="F49" i="4"/>
  <c r="E47" i="4"/>
  <c r="E45" i="4"/>
  <c r="J18" i="4"/>
  <c r="E18" i="4"/>
  <c r="F74" i="4" s="1"/>
  <c r="J17" i="4"/>
  <c r="J12" i="4"/>
  <c r="J71" i="4" s="1"/>
  <c r="E7" i="4"/>
  <c r="R220" i="3"/>
  <c r="P145" i="3"/>
  <c r="AY53" i="1"/>
  <c r="AX53" i="1"/>
  <c r="BI223" i="3"/>
  <c r="BH223" i="3"/>
  <c r="BG223" i="3"/>
  <c r="BF223" i="3"/>
  <c r="BE223" i="3"/>
  <c r="T223" i="3"/>
  <c r="R223" i="3"/>
  <c r="P223" i="3"/>
  <c r="P220" i="3" s="1"/>
  <c r="BK223" i="3"/>
  <c r="J223" i="3"/>
  <c r="BI221" i="3"/>
  <c r="BH221" i="3"/>
  <c r="BG221" i="3"/>
  <c r="BF221" i="3"/>
  <c r="T221" i="3"/>
  <c r="T220" i="3" s="1"/>
  <c r="R221" i="3"/>
  <c r="P221" i="3"/>
  <c r="BK221" i="3"/>
  <c r="BK220" i="3" s="1"/>
  <c r="J220" i="3" s="1"/>
  <c r="J62" i="3" s="1"/>
  <c r="J221" i="3"/>
  <c r="BE221" i="3" s="1"/>
  <c r="BI219" i="3"/>
  <c r="BH219" i="3"/>
  <c r="BG219" i="3"/>
  <c r="BF219" i="3"/>
  <c r="T219" i="3"/>
  <c r="R219" i="3"/>
  <c r="P219" i="3"/>
  <c r="BK219" i="3"/>
  <c r="J219" i="3"/>
  <c r="BE219" i="3" s="1"/>
  <c r="BI218" i="3"/>
  <c r="BH218" i="3"/>
  <c r="BG218" i="3"/>
  <c r="BF218" i="3"/>
  <c r="BE218" i="3"/>
  <c r="T218" i="3"/>
  <c r="R218" i="3"/>
  <c r="P218" i="3"/>
  <c r="BK218" i="3"/>
  <c r="J218" i="3"/>
  <c r="BI217" i="3"/>
  <c r="BH217" i="3"/>
  <c r="BG217" i="3"/>
  <c r="BF217" i="3"/>
  <c r="T217" i="3"/>
  <c r="R217" i="3"/>
  <c r="P217" i="3"/>
  <c r="BK217" i="3"/>
  <c r="J217" i="3"/>
  <c r="BE217" i="3" s="1"/>
  <c r="BI215" i="3"/>
  <c r="BH215" i="3"/>
  <c r="BG215" i="3"/>
  <c r="BF215" i="3"/>
  <c r="BE215" i="3"/>
  <c r="T215" i="3"/>
  <c r="R215" i="3"/>
  <c r="P215" i="3"/>
  <c r="BK215" i="3"/>
  <c r="J215" i="3"/>
  <c r="BI214" i="3"/>
  <c r="BH214" i="3"/>
  <c r="BG214" i="3"/>
  <c r="BF214" i="3"/>
  <c r="T214" i="3"/>
  <c r="R214" i="3"/>
  <c r="P214" i="3"/>
  <c r="BK214" i="3"/>
  <c r="J214" i="3"/>
  <c r="BE214" i="3" s="1"/>
  <c r="BI213" i="3"/>
  <c r="BH213" i="3"/>
  <c r="BG213" i="3"/>
  <c r="BF213" i="3"/>
  <c r="BE213" i="3"/>
  <c r="T213" i="3"/>
  <c r="R213" i="3"/>
  <c r="P213" i="3"/>
  <c r="BK213" i="3"/>
  <c r="J213" i="3"/>
  <c r="BI212" i="3"/>
  <c r="BH212" i="3"/>
  <c r="BG212" i="3"/>
  <c r="BF212" i="3"/>
  <c r="T212" i="3"/>
  <c r="R212" i="3"/>
  <c r="P212" i="3"/>
  <c r="BK212" i="3"/>
  <c r="J212" i="3"/>
  <c r="BE212" i="3" s="1"/>
  <c r="BI211" i="3"/>
  <c r="BH211" i="3"/>
  <c r="BG211" i="3"/>
  <c r="BF211" i="3"/>
  <c r="BE211" i="3"/>
  <c r="T211" i="3"/>
  <c r="R211" i="3"/>
  <c r="P211" i="3"/>
  <c r="BK211" i="3"/>
  <c r="J211" i="3"/>
  <c r="BI210" i="3"/>
  <c r="BH210" i="3"/>
  <c r="BG210" i="3"/>
  <c r="BF210" i="3"/>
  <c r="T210" i="3"/>
  <c r="R210" i="3"/>
  <c r="P210" i="3"/>
  <c r="BK210" i="3"/>
  <c r="J210" i="3"/>
  <c r="BE210" i="3" s="1"/>
  <c r="BI209" i="3"/>
  <c r="BH209" i="3"/>
  <c r="BG209" i="3"/>
  <c r="BF209" i="3"/>
  <c r="BE209" i="3"/>
  <c r="T209" i="3"/>
  <c r="R209" i="3"/>
  <c r="P209" i="3"/>
  <c r="BK209" i="3"/>
  <c r="J209" i="3"/>
  <c r="BI208" i="3"/>
  <c r="BH208" i="3"/>
  <c r="BG208" i="3"/>
  <c r="BF208" i="3"/>
  <c r="T208" i="3"/>
  <c r="R208" i="3"/>
  <c r="P208" i="3"/>
  <c r="BK208" i="3"/>
  <c r="J208" i="3"/>
  <c r="BE208" i="3" s="1"/>
  <c r="BI207" i="3"/>
  <c r="BH207" i="3"/>
  <c r="BG207" i="3"/>
  <c r="BF207" i="3"/>
  <c r="BE207" i="3"/>
  <c r="T207" i="3"/>
  <c r="R207" i="3"/>
  <c r="P207" i="3"/>
  <c r="BK207" i="3"/>
  <c r="J207" i="3"/>
  <c r="BI206" i="3"/>
  <c r="BH206" i="3"/>
  <c r="BG206" i="3"/>
  <c r="BF206" i="3"/>
  <c r="T206" i="3"/>
  <c r="R206" i="3"/>
  <c r="P206" i="3"/>
  <c r="BK206" i="3"/>
  <c r="J206" i="3"/>
  <c r="BE206" i="3" s="1"/>
  <c r="BI205" i="3"/>
  <c r="BH205" i="3"/>
  <c r="BG205" i="3"/>
  <c r="BF205" i="3"/>
  <c r="BE205" i="3"/>
  <c r="T205" i="3"/>
  <c r="R205" i="3"/>
  <c r="P205" i="3"/>
  <c r="BK205" i="3"/>
  <c r="J205" i="3"/>
  <c r="BI204" i="3"/>
  <c r="BH204" i="3"/>
  <c r="BG204" i="3"/>
  <c r="BF204" i="3"/>
  <c r="T204" i="3"/>
  <c r="R204" i="3"/>
  <c r="P204" i="3"/>
  <c r="BK204" i="3"/>
  <c r="J204" i="3"/>
  <c r="BE204" i="3" s="1"/>
  <c r="BI203" i="3"/>
  <c r="BH203" i="3"/>
  <c r="BG203" i="3"/>
  <c r="BF203" i="3"/>
  <c r="BE203" i="3"/>
  <c r="T203" i="3"/>
  <c r="R203" i="3"/>
  <c r="P203" i="3"/>
  <c r="BK203" i="3"/>
  <c r="J203" i="3"/>
  <c r="BI202" i="3"/>
  <c r="BH202" i="3"/>
  <c r="BG202" i="3"/>
  <c r="BF202" i="3"/>
  <c r="T202" i="3"/>
  <c r="R202" i="3"/>
  <c r="P202" i="3"/>
  <c r="BK202" i="3"/>
  <c r="J202" i="3"/>
  <c r="BE202" i="3" s="1"/>
  <c r="BI201" i="3"/>
  <c r="BH201" i="3"/>
  <c r="BG201" i="3"/>
  <c r="BF201" i="3"/>
  <c r="BE201" i="3"/>
  <c r="T201" i="3"/>
  <c r="R201" i="3"/>
  <c r="P201" i="3"/>
  <c r="BK201" i="3"/>
  <c r="J201" i="3"/>
  <c r="BI200" i="3"/>
  <c r="BH200" i="3"/>
  <c r="BG200" i="3"/>
  <c r="BF200" i="3"/>
  <c r="T200" i="3"/>
  <c r="R200" i="3"/>
  <c r="P200" i="3"/>
  <c r="BK200" i="3"/>
  <c r="J200" i="3"/>
  <c r="BE200" i="3" s="1"/>
  <c r="BI199" i="3"/>
  <c r="BH199" i="3"/>
  <c r="BG199" i="3"/>
  <c r="BF199" i="3"/>
  <c r="BE199" i="3"/>
  <c r="T199" i="3"/>
  <c r="R199" i="3"/>
  <c r="P199" i="3"/>
  <c r="BK199" i="3"/>
  <c r="J199" i="3"/>
  <c r="BI198" i="3"/>
  <c r="BH198" i="3"/>
  <c r="BG198" i="3"/>
  <c r="BF198" i="3"/>
  <c r="T198" i="3"/>
  <c r="R198" i="3"/>
  <c r="P198" i="3"/>
  <c r="BK198" i="3"/>
  <c r="J198" i="3"/>
  <c r="BE198" i="3" s="1"/>
  <c r="BI197" i="3"/>
  <c r="BH197" i="3"/>
  <c r="BG197" i="3"/>
  <c r="BF197" i="3"/>
  <c r="BE197" i="3"/>
  <c r="T197" i="3"/>
  <c r="R197" i="3"/>
  <c r="P197" i="3"/>
  <c r="BK197" i="3"/>
  <c r="J197" i="3"/>
  <c r="BI196" i="3"/>
  <c r="BH196" i="3"/>
  <c r="BG196" i="3"/>
  <c r="BF196" i="3"/>
  <c r="T196" i="3"/>
  <c r="R196" i="3"/>
  <c r="P196" i="3"/>
  <c r="BK196" i="3"/>
  <c r="J196" i="3"/>
  <c r="BE196" i="3" s="1"/>
  <c r="BI195" i="3"/>
  <c r="BH195" i="3"/>
  <c r="BG195" i="3"/>
  <c r="BF195" i="3"/>
  <c r="BE195" i="3"/>
  <c r="T195" i="3"/>
  <c r="R195" i="3"/>
  <c r="P195" i="3"/>
  <c r="BK195" i="3"/>
  <c r="J195" i="3"/>
  <c r="BI194" i="3"/>
  <c r="BH194" i="3"/>
  <c r="BG194" i="3"/>
  <c r="BF194" i="3"/>
  <c r="T194" i="3"/>
  <c r="R194" i="3"/>
  <c r="P194" i="3"/>
  <c r="BK194" i="3"/>
  <c r="J194" i="3"/>
  <c r="BE194" i="3" s="1"/>
  <c r="BI193" i="3"/>
  <c r="BH193" i="3"/>
  <c r="BG193" i="3"/>
  <c r="BF193" i="3"/>
  <c r="BE193" i="3"/>
  <c r="T193" i="3"/>
  <c r="R193" i="3"/>
  <c r="P193" i="3"/>
  <c r="BK193" i="3"/>
  <c r="J193" i="3"/>
  <c r="BI192" i="3"/>
  <c r="BH192" i="3"/>
  <c r="BG192" i="3"/>
  <c r="BF192" i="3"/>
  <c r="T192" i="3"/>
  <c r="R192" i="3"/>
  <c r="P192" i="3"/>
  <c r="BK192" i="3"/>
  <c r="J192" i="3"/>
  <c r="BE192" i="3" s="1"/>
  <c r="BI191" i="3"/>
  <c r="BH191" i="3"/>
  <c r="BG191" i="3"/>
  <c r="BF191" i="3"/>
  <c r="BE191" i="3"/>
  <c r="T191" i="3"/>
  <c r="R191" i="3"/>
  <c r="P191" i="3"/>
  <c r="BK191" i="3"/>
  <c r="J191" i="3"/>
  <c r="BI189" i="3"/>
  <c r="BH189" i="3"/>
  <c r="BG189" i="3"/>
  <c r="BF189" i="3"/>
  <c r="T189" i="3"/>
  <c r="R189" i="3"/>
  <c r="P189" i="3"/>
  <c r="BK189" i="3"/>
  <c r="J189" i="3"/>
  <c r="BE189" i="3" s="1"/>
  <c r="BI187" i="3"/>
  <c r="BH187" i="3"/>
  <c r="BG187" i="3"/>
  <c r="BF187" i="3"/>
  <c r="BE187" i="3"/>
  <c r="T187" i="3"/>
  <c r="R187" i="3"/>
  <c r="P187" i="3"/>
  <c r="BK187" i="3"/>
  <c r="J187" i="3"/>
  <c r="BI185" i="3"/>
  <c r="BH185" i="3"/>
  <c r="BG185" i="3"/>
  <c r="BF185" i="3"/>
  <c r="T185" i="3"/>
  <c r="R185" i="3"/>
  <c r="P185" i="3"/>
  <c r="BK185" i="3"/>
  <c r="J185" i="3"/>
  <c r="BE185" i="3" s="1"/>
  <c r="BI183" i="3"/>
  <c r="BH183" i="3"/>
  <c r="BG183" i="3"/>
  <c r="BF183" i="3"/>
  <c r="BE183" i="3"/>
  <c r="T183" i="3"/>
  <c r="R183" i="3"/>
  <c r="P183" i="3"/>
  <c r="BK183" i="3"/>
  <c r="J183" i="3"/>
  <c r="BI181" i="3"/>
  <c r="BH181" i="3"/>
  <c r="BG181" i="3"/>
  <c r="BF181" i="3"/>
  <c r="T181" i="3"/>
  <c r="R181" i="3"/>
  <c r="P181" i="3"/>
  <c r="BK181" i="3"/>
  <c r="J181" i="3"/>
  <c r="BE181" i="3" s="1"/>
  <c r="BI179" i="3"/>
  <c r="BH179" i="3"/>
  <c r="BG179" i="3"/>
  <c r="BF179" i="3"/>
  <c r="BE179" i="3"/>
  <c r="T179" i="3"/>
  <c r="R179" i="3"/>
  <c r="P179" i="3"/>
  <c r="BK179" i="3"/>
  <c r="J179" i="3"/>
  <c r="BI178" i="3"/>
  <c r="BH178" i="3"/>
  <c r="BG178" i="3"/>
  <c r="BF178" i="3"/>
  <c r="T178" i="3"/>
  <c r="R178" i="3"/>
  <c r="P178" i="3"/>
  <c r="BK178" i="3"/>
  <c r="J178" i="3"/>
  <c r="BE178" i="3" s="1"/>
  <c r="BI176" i="3"/>
  <c r="BH176" i="3"/>
  <c r="BG176" i="3"/>
  <c r="BF176" i="3"/>
  <c r="BE176" i="3"/>
  <c r="T176" i="3"/>
  <c r="R176" i="3"/>
  <c r="P176" i="3"/>
  <c r="BK176" i="3"/>
  <c r="J176" i="3"/>
  <c r="BI175" i="3"/>
  <c r="BH175" i="3"/>
  <c r="BG175" i="3"/>
  <c r="BF175" i="3"/>
  <c r="T175" i="3"/>
  <c r="R175" i="3"/>
  <c r="P175" i="3"/>
  <c r="BK175" i="3"/>
  <c r="J175" i="3"/>
  <c r="BE175" i="3" s="1"/>
  <c r="BI174" i="3"/>
  <c r="BH174" i="3"/>
  <c r="BG174" i="3"/>
  <c r="BF174" i="3"/>
  <c r="BE174" i="3"/>
  <c r="T174" i="3"/>
  <c r="R174" i="3"/>
  <c r="P174" i="3"/>
  <c r="BK174" i="3"/>
  <c r="J174" i="3"/>
  <c r="BI172" i="3"/>
  <c r="BH172" i="3"/>
  <c r="BG172" i="3"/>
  <c r="BF172" i="3"/>
  <c r="T172" i="3"/>
  <c r="R172" i="3"/>
  <c r="P172" i="3"/>
  <c r="BK172" i="3"/>
  <c r="J172" i="3"/>
  <c r="BE172" i="3" s="1"/>
  <c r="BI171" i="3"/>
  <c r="BH171" i="3"/>
  <c r="BG171" i="3"/>
  <c r="BF171" i="3"/>
  <c r="BE171" i="3"/>
  <c r="T171" i="3"/>
  <c r="R171" i="3"/>
  <c r="P171" i="3"/>
  <c r="BK171" i="3"/>
  <c r="J171" i="3"/>
  <c r="BI169" i="3"/>
  <c r="BH169" i="3"/>
  <c r="BG169" i="3"/>
  <c r="BF169" i="3"/>
  <c r="T169" i="3"/>
  <c r="R169" i="3"/>
  <c r="P169" i="3"/>
  <c r="BK169" i="3"/>
  <c r="J169" i="3"/>
  <c r="BE169" i="3" s="1"/>
  <c r="BI166" i="3"/>
  <c r="BH166" i="3"/>
  <c r="BG166" i="3"/>
  <c r="BF166" i="3"/>
  <c r="BE166" i="3"/>
  <c r="T166" i="3"/>
  <c r="R166" i="3"/>
  <c r="P166" i="3"/>
  <c r="BK166" i="3"/>
  <c r="J166" i="3"/>
  <c r="BI164" i="3"/>
  <c r="BH164" i="3"/>
  <c r="BG164" i="3"/>
  <c r="BF164" i="3"/>
  <c r="T164" i="3"/>
  <c r="R164" i="3"/>
  <c r="P164" i="3"/>
  <c r="BK164" i="3"/>
  <c r="J164" i="3"/>
  <c r="BE164" i="3" s="1"/>
  <c r="BI163" i="3"/>
  <c r="BH163" i="3"/>
  <c r="BG163" i="3"/>
  <c r="BF163" i="3"/>
  <c r="BE163" i="3"/>
  <c r="T163" i="3"/>
  <c r="R163" i="3"/>
  <c r="P163" i="3"/>
  <c r="BK163" i="3"/>
  <c r="J163" i="3"/>
  <c r="BI162" i="3"/>
  <c r="BH162" i="3"/>
  <c r="BG162" i="3"/>
  <c r="BF162" i="3"/>
  <c r="T162" i="3"/>
  <c r="R162" i="3"/>
  <c r="P162" i="3"/>
  <c r="BK162" i="3"/>
  <c r="J162" i="3"/>
  <c r="BE162" i="3" s="1"/>
  <c r="BI159" i="3"/>
  <c r="BH159" i="3"/>
  <c r="BG159" i="3"/>
  <c r="BF159" i="3"/>
  <c r="BE159" i="3"/>
  <c r="T159" i="3"/>
  <c r="R159" i="3"/>
  <c r="P159" i="3"/>
  <c r="BK159" i="3"/>
  <c r="BK150" i="3" s="1"/>
  <c r="J150" i="3" s="1"/>
  <c r="J61" i="3" s="1"/>
  <c r="J159" i="3"/>
  <c r="BI157" i="3"/>
  <c r="BH157" i="3"/>
  <c r="BG157" i="3"/>
  <c r="BF157" i="3"/>
  <c r="T157" i="3"/>
  <c r="R157" i="3"/>
  <c r="R150" i="3" s="1"/>
  <c r="P157" i="3"/>
  <c r="BK157" i="3"/>
  <c r="J157" i="3"/>
  <c r="BE157" i="3" s="1"/>
  <c r="BI154" i="3"/>
  <c r="BH154" i="3"/>
  <c r="BG154" i="3"/>
  <c r="BF154" i="3"/>
  <c r="BE154" i="3"/>
  <c r="T154" i="3"/>
  <c r="R154" i="3"/>
  <c r="P154" i="3"/>
  <c r="BK154" i="3"/>
  <c r="J154" i="3"/>
  <c r="BI152" i="3"/>
  <c r="BH152" i="3"/>
  <c r="BG152" i="3"/>
  <c r="BF152" i="3"/>
  <c r="T152" i="3"/>
  <c r="T150" i="3" s="1"/>
  <c r="R152" i="3"/>
  <c r="P152" i="3"/>
  <c r="BK152" i="3"/>
  <c r="J152" i="3"/>
  <c r="BE152" i="3" s="1"/>
  <c r="BI151" i="3"/>
  <c r="BH151" i="3"/>
  <c r="BG151" i="3"/>
  <c r="BF151" i="3"/>
  <c r="BE151" i="3"/>
  <c r="T151" i="3"/>
  <c r="R151" i="3"/>
  <c r="P151" i="3"/>
  <c r="BK151" i="3"/>
  <c r="J151" i="3"/>
  <c r="BI149" i="3"/>
  <c r="BH149" i="3"/>
  <c r="BG149" i="3"/>
  <c r="BF149" i="3"/>
  <c r="BE149" i="3"/>
  <c r="T149" i="3"/>
  <c r="T148" i="3" s="1"/>
  <c r="R149" i="3"/>
  <c r="R148" i="3" s="1"/>
  <c r="P149" i="3"/>
  <c r="P148" i="3" s="1"/>
  <c r="BK149" i="3"/>
  <c r="BK148" i="3" s="1"/>
  <c r="J148" i="3" s="1"/>
  <c r="J60" i="3" s="1"/>
  <c r="J149" i="3"/>
  <c r="BI146" i="3"/>
  <c r="BH146" i="3"/>
  <c r="BG146" i="3"/>
  <c r="BF146" i="3"/>
  <c r="T146" i="3"/>
  <c r="T145" i="3" s="1"/>
  <c r="R146" i="3"/>
  <c r="R145" i="3" s="1"/>
  <c r="P146" i="3"/>
  <c r="BK146" i="3"/>
  <c r="BK145" i="3" s="1"/>
  <c r="J145" i="3" s="1"/>
  <c r="J59" i="3" s="1"/>
  <c r="J146" i="3"/>
  <c r="BE146" i="3" s="1"/>
  <c r="BI144" i="3"/>
  <c r="BH144" i="3"/>
  <c r="BG144" i="3"/>
  <c r="BF144" i="3"/>
  <c r="T144" i="3"/>
  <c r="R144" i="3"/>
  <c r="P144" i="3"/>
  <c r="BK144" i="3"/>
  <c r="J144" i="3"/>
  <c r="BE144" i="3" s="1"/>
  <c r="BI142" i="3"/>
  <c r="BH142" i="3"/>
  <c r="BG142" i="3"/>
  <c r="BF142" i="3"/>
  <c r="BE142" i="3"/>
  <c r="T142" i="3"/>
  <c r="R142" i="3"/>
  <c r="P142" i="3"/>
  <c r="BK142" i="3"/>
  <c r="J142" i="3"/>
  <c r="BI140" i="3"/>
  <c r="BH140" i="3"/>
  <c r="BG140" i="3"/>
  <c r="BF140" i="3"/>
  <c r="T140" i="3"/>
  <c r="R140" i="3"/>
  <c r="P140" i="3"/>
  <c r="BK140" i="3"/>
  <c r="J140" i="3"/>
  <c r="BE140" i="3" s="1"/>
  <c r="BI138" i="3"/>
  <c r="BH138" i="3"/>
  <c r="BG138" i="3"/>
  <c r="BF138" i="3"/>
  <c r="BE138" i="3"/>
  <c r="T138" i="3"/>
  <c r="R138" i="3"/>
  <c r="P138" i="3"/>
  <c r="BK138" i="3"/>
  <c r="J138" i="3"/>
  <c r="BI136" i="3"/>
  <c r="BH136" i="3"/>
  <c r="BG136" i="3"/>
  <c r="BF136" i="3"/>
  <c r="T136" i="3"/>
  <c r="R136" i="3"/>
  <c r="P136" i="3"/>
  <c r="BK136" i="3"/>
  <c r="J136" i="3"/>
  <c r="BE136" i="3" s="1"/>
  <c r="BI134" i="3"/>
  <c r="BH134" i="3"/>
  <c r="BG134" i="3"/>
  <c r="BF134" i="3"/>
  <c r="T134" i="3"/>
  <c r="R134" i="3"/>
  <c r="P134" i="3"/>
  <c r="BK134" i="3"/>
  <c r="J134" i="3"/>
  <c r="BE134" i="3" s="1"/>
  <c r="BI132" i="3"/>
  <c r="BH132" i="3"/>
  <c r="BG132" i="3"/>
  <c r="BF132" i="3"/>
  <c r="T132" i="3"/>
  <c r="R132" i="3"/>
  <c r="P132" i="3"/>
  <c r="BK132" i="3"/>
  <c r="J132" i="3"/>
  <c r="BE132" i="3" s="1"/>
  <c r="BI130" i="3"/>
  <c r="BH130" i="3"/>
  <c r="BG130" i="3"/>
  <c r="BF130" i="3"/>
  <c r="T130" i="3"/>
  <c r="R130" i="3"/>
  <c r="P130" i="3"/>
  <c r="BK130" i="3"/>
  <c r="J130" i="3"/>
  <c r="BE130" i="3" s="1"/>
  <c r="BI128" i="3"/>
  <c r="BH128" i="3"/>
  <c r="BG128" i="3"/>
  <c r="BF128" i="3"/>
  <c r="T128" i="3"/>
  <c r="R128" i="3"/>
  <c r="P128" i="3"/>
  <c r="BK128" i="3"/>
  <c r="J128" i="3"/>
  <c r="BE128" i="3" s="1"/>
  <c r="BI126" i="3"/>
  <c r="BH126" i="3"/>
  <c r="BG126" i="3"/>
  <c r="BF126" i="3"/>
  <c r="BE126" i="3"/>
  <c r="T126" i="3"/>
  <c r="R126" i="3"/>
  <c r="P126" i="3"/>
  <c r="BK126" i="3"/>
  <c r="J126" i="3"/>
  <c r="BI123" i="3"/>
  <c r="BH123" i="3"/>
  <c r="BG123" i="3"/>
  <c r="BF123" i="3"/>
  <c r="T123" i="3"/>
  <c r="R123" i="3"/>
  <c r="P123" i="3"/>
  <c r="BK123" i="3"/>
  <c r="J123" i="3"/>
  <c r="BE123" i="3" s="1"/>
  <c r="BI121" i="3"/>
  <c r="BH121" i="3"/>
  <c r="BG121" i="3"/>
  <c r="BF121" i="3"/>
  <c r="BE121" i="3"/>
  <c r="T121" i="3"/>
  <c r="R121" i="3"/>
  <c r="P121" i="3"/>
  <c r="BK121" i="3"/>
  <c r="J121" i="3"/>
  <c r="BI119" i="3"/>
  <c r="BH119" i="3"/>
  <c r="BG119" i="3"/>
  <c r="BF119" i="3"/>
  <c r="T119" i="3"/>
  <c r="R119" i="3"/>
  <c r="P119" i="3"/>
  <c r="BK119" i="3"/>
  <c r="J119" i="3"/>
  <c r="BE119" i="3" s="1"/>
  <c r="BI118" i="3"/>
  <c r="BH118" i="3"/>
  <c r="BG118" i="3"/>
  <c r="BF118" i="3"/>
  <c r="T118" i="3"/>
  <c r="R118" i="3"/>
  <c r="P118" i="3"/>
  <c r="BK118" i="3"/>
  <c r="J118" i="3"/>
  <c r="BE118" i="3" s="1"/>
  <c r="BI116" i="3"/>
  <c r="BH116" i="3"/>
  <c r="BG116" i="3"/>
  <c r="BF116" i="3"/>
  <c r="T116" i="3"/>
  <c r="R116" i="3"/>
  <c r="P116" i="3"/>
  <c r="BK116" i="3"/>
  <c r="J116" i="3"/>
  <c r="BE116" i="3" s="1"/>
  <c r="BI114" i="3"/>
  <c r="BH114" i="3"/>
  <c r="BG114" i="3"/>
  <c r="BF114" i="3"/>
  <c r="T114" i="3"/>
  <c r="R114" i="3"/>
  <c r="P114" i="3"/>
  <c r="BK114" i="3"/>
  <c r="J114" i="3"/>
  <c r="BE114" i="3" s="1"/>
  <c r="BI112" i="3"/>
  <c r="BH112" i="3"/>
  <c r="BG112" i="3"/>
  <c r="BF112" i="3"/>
  <c r="BE112" i="3"/>
  <c r="T112" i="3"/>
  <c r="R112" i="3"/>
  <c r="P112" i="3"/>
  <c r="BK112" i="3"/>
  <c r="J112" i="3"/>
  <c r="BI110" i="3"/>
  <c r="BH110" i="3"/>
  <c r="BG110" i="3"/>
  <c r="BF110" i="3"/>
  <c r="T110" i="3"/>
  <c r="R110" i="3"/>
  <c r="P110" i="3"/>
  <c r="BK110" i="3"/>
  <c r="J110" i="3"/>
  <c r="BE110" i="3" s="1"/>
  <c r="BI107" i="3"/>
  <c r="BH107" i="3"/>
  <c r="BG107" i="3"/>
  <c r="BF107" i="3"/>
  <c r="BE107" i="3"/>
  <c r="T107" i="3"/>
  <c r="R107" i="3"/>
  <c r="P107" i="3"/>
  <c r="BK107" i="3"/>
  <c r="J107" i="3"/>
  <c r="BI105" i="3"/>
  <c r="BH105" i="3"/>
  <c r="BG105" i="3"/>
  <c r="BF105" i="3"/>
  <c r="T105" i="3"/>
  <c r="R105" i="3"/>
  <c r="P105" i="3"/>
  <c r="BK105" i="3"/>
  <c r="J105" i="3"/>
  <c r="BE105" i="3" s="1"/>
  <c r="BI102" i="3"/>
  <c r="BH102" i="3"/>
  <c r="BG102" i="3"/>
  <c r="BF102" i="3"/>
  <c r="BE102" i="3"/>
  <c r="T102" i="3"/>
  <c r="R102" i="3"/>
  <c r="P102" i="3"/>
  <c r="BK102" i="3"/>
  <c r="J102" i="3"/>
  <c r="BI100" i="3"/>
  <c r="BH100" i="3"/>
  <c r="BG100" i="3"/>
  <c r="BF100" i="3"/>
  <c r="T100" i="3"/>
  <c r="R100" i="3"/>
  <c r="P100" i="3"/>
  <c r="BK100" i="3"/>
  <c r="J100" i="3"/>
  <c r="BE100" i="3" s="1"/>
  <c r="BI94" i="3"/>
  <c r="BH94" i="3"/>
  <c r="BG94" i="3"/>
  <c r="F32" i="3" s="1"/>
  <c r="BB53" i="1" s="1"/>
  <c r="BF94" i="3"/>
  <c r="BE94" i="3"/>
  <c r="T94" i="3"/>
  <c r="R94" i="3"/>
  <c r="R84" i="3" s="1"/>
  <c r="P94" i="3"/>
  <c r="P84" i="3" s="1"/>
  <c r="BK94" i="3"/>
  <c r="J94" i="3"/>
  <c r="BI85" i="3"/>
  <c r="BH85" i="3"/>
  <c r="F33" i="3" s="1"/>
  <c r="BC53" i="1" s="1"/>
  <c r="BC51" i="1" s="1"/>
  <c r="BG85" i="3"/>
  <c r="BF85" i="3"/>
  <c r="T85" i="3"/>
  <c r="R85" i="3"/>
  <c r="P85" i="3"/>
  <c r="BK85" i="3"/>
  <c r="J85" i="3"/>
  <c r="BE85" i="3" s="1"/>
  <c r="J78" i="3"/>
  <c r="F78" i="3"/>
  <c r="F76" i="3"/>
  <c r="E74" i="3"/>
  <c r="E72" i="3"/>
  <c r="J51" i="3"/>
  <c r="F51" i="3"/>
  <c r="F49" i="3"/>
  <c r="E47" i="3"/>
  <c r="E45" i="3"/>
  <c r="J18" i="3"/>
  <c r="E18" i="3"/>
  <c r="F52" i="3" s="1"/>
  <c r="J17" i="3"/>
  <c r="J12" i="3"/>
  <c r="J49" i="3" s="1"/>
  <c r="E7" i="3"/>
  <c r="BK211" i="2"/>
  <c r="J211" i="2" s="1"/>
  <c r="J60" i="2" s="1"/>
  <c r="BK209" i="2"/>
  <c r="J209" i="2" s="1"/>
  <c r="J59" i="2" s="1"/>
  <c r="AY52" i="1"/>
  <c r="AX52" i="1"/>
  <c r="BI365" i="2"/>
  <c r="BH365" i="2"/>
  <c r="BG365" i="2"/>
  <c r="BF365" i="2"/>
  <c r="BE365" i="2"/>
  <c r="T365" i="2"/>
  <c r="R365" i="2"/>
  <c r="P365" i="2"/>
  <c r="BK365" i="2"/>
  <c r="J365" i="2"/>
  <c r="BI363" i="2"/>
  <c r="BH363" i="2"/>
  <c r="BG363" i="2"/>
  <c r="BF363" i="2"/>
  <c r="T363" i="2"/>
  <c r="R363" i="2"/>
  <c r="P363" i="2"/>
  <c r="BK363" i="2"/>
  <c r="J363" i="2"/>
  <c r="BE363" i="2" s="1"/>
  <c r="BI361" i="2"/>
  <c r="BH361" i="2"/>
  <c r="BG361" i="2"/>
  <c r="BF361" i="2"/>
  <c r="BE361" i="2"/>
  <c r="T361" i="2"/>
  <c r="R361" i="2"/>
  <c r="P361" i="2"/>
  <c r="BK361" i="2"/>
  <c r="BK358" i="2" s="1"/>
  <c r="J361" i="2"/>
  <c r="BI359" i="2"/>
  <c r="BH359" i="2"/>
  <c r="BG359" i="2"/>
  <c r="BF359" i="2"/>
  <c r="T359" i="2"/>
  <c r="T358" i="2" s="1"/>
  <c r="T357" i="2" s="1"/>
  <c r="R359" i="2"/>
  <c r="R358" i="2" s="1"/>
  <c r="R357" i="2" s="1"/>
  <c r="P359" i="2"/>
  <c r="BK359" i="2"/>
  <c r="J359" i="2"/>
  <c r="BE359" i="2" s="1"/>
  <c r="BI356" i="2"/>
  <c r="BH356" i="2"/>
  <c r="BG356" i="2"/>
  <c r="BF356" i="2"/>
  <c r="T356" i="2"/>
  <c r="R356" i="2"/>
  <c r="P356" i="2"/>
  <c r="BK356" i="2"/>
  <c r="J356" i="2"/>
  <c r="BE356" i="2" s="1"/>
  <c r="BI354" i="2"/>
  <c r="BH354" i="2"/>
  <c r="BG354" i="2"/>
  <c r="BF354" i="2"/>
  <c r="BE354" i="2"/>
  <c r="T354" i="2"/>
  <c r="R354" i="2"/>
  <c r="P354" i="2"/>
  <c r="BK354" i="2"/>
  <c r="J354" i="2"/>
  <c r="BI352" i="2"/>
  <c r="BH352" i="2"/>
  <c r="BG352" i="2"/>
  <c r="BF352" i="2"/>
  <c r="T352" i="2"/>
  <c r="R352" i="2"/>
  <c r="P352" i="2"/>
  <c r="BK352" i="2"/>
  <c r="J352" i="2"/>
  <c r="BE352" i="2" s="1"/>
  <c r="BI350" i="2"/>
  <c r="BH350" i="2"/>
  <c r="BG350" i="2"/>
  <c r="BF350" i="2"/>
  <c r="BE350" i="2"/>
  <c r="T350" i="2"/>
  <c r="R350" i="2"/>
  <c r="P350" i="2"/>
  <c r="BK350" i="2"/>
  <c r="J350" i="2"/>
  <c r="BI348" i="2"/>
  <c r="BH348" i="2"/>
  <c r="BG348" i="2"/>
  <c r="BF348" i="2"/>
  <c r="T348" i="2"/>
  <c r="R348" i="2"/>
  <c r="P348" i="2"/>
  <c r="BK348" i="2"/>
  <c r="J348" i="2"/>
  <c r="BE348" i="2" s="1"/>
  <c r="BI346" i="2"/>
  <c r="BH346" i="2"/>
  <c r="BG346" i="2"/>
  <c r="BF346" i="2"/>
  <c r="BE346" i="2"/>
  <c r="T346" i="2"/>
  <c r="R346" i="2"/>
  <c r="P346" i="2"/>
  <c r="BK346" i="2"/>
  <c r="J346" i="2"/>
  <c r="BI343" i="2"/>
  <c r="BH343" i="2"/>
  <c r="BG343" i="2"/>
  <c r="BF343" i="2"/>
  <c r="T343" i="2"/>
  <c r="R343" i="2"/>
  <c r="P343" i="2"/>
  <c r="BK343" i="2"/>
  <c r="J343" i="2"/>
  <c r="BE343" i="2" s="1"/>
  <c r="BI341" i="2"/>
  <c r="BH341" i="2"/>
  <c r="BG341" i="2"/>
  <c r="BF341" i="2"/>
  <c r="BE341" i="2"/>
  <c r="T341" i="2"/>
  <c r="R341" i="2"/>
  <c r="P341" i="2"/>
  <c r="BK341" i="2"/>
  <c r="J341" i="2"/>
  <c r="BI337" i="2"/>
  <c r="BH337" i="2"/>
  <c r="BG337" i="2"/>
  <c r="BF337" i="2"/>
  <c r="T337" i="2"/>
  <c r="R337" i="2"/>
  <c r="P337" i="2"/>
  <c r="BK337" i="2"/>
  <c r="J337" i="2"/>
  <c r="BE337" i="2" s="1"/>
  <c r="BI335" i="2"/>
  <c r="BH335" i="2"/>
  <c r="BG335" i="2"/>
  <c r="BF335" i="2"/>
  <c r="BE335" i="2"/>
  <c r="T335" i="2"/>
  <c r="R335" i="2"/>
  <c r="P335" i="2"/>
  <c r="BK335" i="2"/>
  <c r="J335" i="2"/>
  <c r="BI331" i="2"/>
  <c r="BH331" i="2"/>
  <c r="BG331" i="2"/>
  <c r="BF331" i="2"/>
  <c r="T331" i="2"/>
  <c r="R331" i="2"/>
  <c r="P331" i="2"/>
  <c r="BK331" i="2"/>
  <c r="J331" i="2"/>
  <c r="BE331" i="2" s="1"/>
  <c r="BI330" i="2"/>
  <c r="BH330" i="2"/>
  <c r="BG330" i="2"/>
  <c r="BF330" i="2"/>
  <c r="BE330" i="2"/>
  <c r="T330" i="2"/>
  <c r="R330" i="2"/>
  <c r="P330" i="2"/>
  <c r="BK330" i="2"/>
  <c r="J330" i="2"/>
  <c r="BI329" i="2"/>
  <c r="BH329" i="2"/>
  <c r="BG329" i="2"/>
  <c r="BF329" i="2"/>
  <c r="T329" i="2"/>
  <c r="R329" i="2"/>
  <c r="P329" i="2"/>
  <c r="BK329" i="2"/>
  <c r="J329" i="2"/>
  <c r="BE329" i="2" s="1"/>
  <c r="BI327" i="2"/>
  <c r="BH327" i="2"/>
  <c r="BG327" i="2"/>
  <c r="BF327" i="2"/>
  <c r="BE327" i="2"/>
  <c r="T327" i="2"/>
  <c r="R327" i="2"/>
  <c r="P327" i="2"/>
  <c r="BK327" i="2"/>
  <c r="J327" i="2"/>
  <c r="BI325" i="2"/>
  <c r="BH325" i="2"/>
  <c r="BG325" i="2"/>
  <c r="BF325" i="2"/>
  <c r="T325" i="2"/>
  <c r="R325" i="2"/>
  <c r="P325" i="2"/>
  <c r="BK325" i="2"/>
  <c r="J325" i="2"/>
  <c r="BE325" i="2" s="1"/>
  <c r="BI323" i="2"/>
  <c r="BH323" i="2"/>
  <c r="BG323" i="2"/>
  <c r="BF323" i="2"/>
  <c r="BE323" i="2"/>
  <c r="T323" i="2"/>
  <c r="R323" i="2"/>
  <c r="P323" i="2"/>
  <c r="BK323" i="2"/>
  <c r="J323" i="2"/>
  <c r="BI321" i="2"/>
  <c r="BH321" i="2"/>
  <c r="BG321" i="2"/>
  <c r="BF321" i="2"/>
  <c r="T321" i="2"/>
  <c r="R321" i="2"/>
  <c r="P321" i="2"/>
  <c r="BK321" i="2"/>
  <c r="J321" i="2"/>
  <c r="BE321" i="2" s="1"/>
  <c r="BI316" i="2"/>
  <c r="BH316" i="2"/>
  <c r="BG316" i="2"/>
  <c r="BF316" i="2"/>
  <c r="BE316" i="2"/>
  <c r="T316" i="2"/>
  <c r="R316" i="2"/>
  <c r="P316" i="2"/>
  <c r="BK316" i="2"/>
  <c r="J316" i="2"/>
  <c r="BI314" i="2"/>
  <c r="BH314" i="2"/>
  <c r="BG314" i="2"/>
  <c r="BF314" i="2"/>
  <c r="T314" i="2"/>
  <c r="R314" i="2"/>
  <c r="P314" i="2"/>
  <c r="BK314" i="2"/>
  <c r="J314" i="2"/>
  <c r="BE314" i="2" s="1"/>
  <c r="BI313" i="2"/>
  <c r="BH313" i="2"/>
  <c r="BG313" i="2"/>
  <c r="BF313" i="2"/>
  <c r="BE313" i="2"/>
  <c r="T313" i="2"/>
  <c r="R313" i="2"/>
  <c r="P313" i="2"/>
  <c r="BK313" i="2"/>
  <c r="J313" i="2"/>
  <c r="BI311" i="2"/>
  <c r="BH311" i="2"/>
  <c r="BG311" i="2"/>
  <c r="BF311" i="2"/>
  <c r="T311" i="2"/>
  <c r="R311" i="2"/>
  <c r="P311" i="2"/>
  <c r="BK311" i="2"/>
  <c r="J311" i="2"/>
  <c r="BE311" i="2" s="1"/>
  <c r="BI309" i="2"/>
  <c r="BH309" i="2"/>
  <c r="BG309" i="2"/>
  <c r="BF309" i="2"/>
  <c r="BE309" i="2"/>
  <c r="T309" i="2"/>
  <c r="R309" i="2"/>
  <c r="P309" i="2"/>
  <c r="BK309" i="2"/>
  <c r="J309" i="2"/>
  <c r="BI307" i="2"/>
  <c r="BH307" i="2"/>
  <c r="BG307" i="2"/>
  <c r="BF307" i="2"/>
  <c r="T307" i="2"/>
  <c r="R307" i="2"/>
  <c r="P307" i="2"/>
  <c r="BK307" i="2"/>
  <c r="J307" i="2"/>
  <c r="BE307" i="2" s="1"/>
  <c r="BI305" i="2"/>
  <c r="BH305" i="2"/>
  <c r="BG305" i="2"/>
  <c r="BF305" i="2"/>
  <c r="BE305" i="2"/>
  <c r="T305" i="2"/>
  <c r="R305" i="2"/>
  <c r="P305" i="2"/>
  <c r="BK305" i="2"/>
  <c r="J305" i="2"/>
  <c r="BI300" i="2"/>
  <c r="BH300" i="2"/>
  <c r="BG300" i="2"/>
  <c r="BF300" i="2"/>
  <c r="T300" i="2"/>
  <c r="R300" i="2"/>
  <c r="P300" i="2"/>
  <c r="BK300" i="2"/>
  <c r="J300" i="2"/>
  <c r="BE300" i="2" s="1"/>
  <c r="BI298" i="2"/>
  <c r="BH298" i="2"/>
  <c r="BG298" i="2"/>
  <c r="BF298" i="2"/>
  <c r="BE298" i="2"/>
  <c r="T298" i="2"/>
  <c r="R298" i="2"/>
  <c r="P298" i="2"/>
  <c r="BK298" i="2"/>
  <c r="J298" i="2"/>
  <c r="BI296" i="2"/>
  <c r="BH296" i="2"/>
  <c r="BG296" i="2"/>
  <c r="BF296" i="2"/>
  <c r="T296" i="2"/>
  <c r="R296" i="2"/>
  <c r="P296" i="2"/>
  <c r="BK296" i="2"/>
  <c r="J296" i="2"/>
  <c r="BE296" i="2" s="1"/>
  <c r="BI294" i="2"/>
  <c r="BH294" i="2"/>
  <c r="BG294" i="2"/>
  <c r="BF294" i="2"/>
  <c r="BE294" i="2"/>
  <c r="T294" i="2"/>
  <c r="R294" i="2"/>
  <c r="P294" i="2"/>
  <c r="BK294" i="2"/>
  <c r="J294" i="2"/>
  <c r="BI292" i="2"/>
  <c r="BH292" i="2"/>
  <c r="BG292" i="2"/>
  <c r="BF292" i="2"/>
  <c r="T292" i="2"/>
  <c r="R292" i="2"/>
  <c r="P292" i="2"/>
  <c r="BK292" i="2"/>
  <c r="J292" i="2"/>
  <c r="BE292" i="2" s="1"/>
  <c r="BI291" i="2"/>
  <c r="BH291" i="2"/>
  <c r="BG291" i="2"/>
  <c r="BF291" i="2"/>
  <c r="BE291" i="2"/>
  <c r="T291" i="2"/>
  <c r="R291" i="2"/>
  <c r="P291" i="2"/>
  <c r="BK291" i="2"/>
  <c r="J291" i="2"/>
  <c r="BI290" i="2"/>
  <c r="BH290" i="2"/>
  <c r="BG290" i="2"/>
  <c r="BF290" i="2"/>
  <c r="T290" i="2"/>
  <c r="R290" i="2"/>
  <c r="P290" i="2"/>
  <c r="BK290" i="2"/>
  <c r="J290" i="2"/>
  <c r="BE290" i="2" s="1"/>
  <c r="BI288" i="2"/>
  <c r="BH288" i="2"/>
  <c r="BG288" i="2"/>
  <c r="BF288" i="2"/>
  <c r="BE288" i="2"/>
  <c r="T288" i="2"/>
  <c r="R288" i="2"/>
  <c r="P288" i="2"/>
  <c r="BK288" i="2"/>
  <c r="J288" i="2"/>
  <c r="BI286" i="2"/>
  <c r="BH286" i="2"/>
  <c r="BG286" i="2"/>
  <c r="BF286" i="2"/>
  <c r="T286" i="2"/>
  <c r="R286" i="2"/>
  <c r="P286" i="2"/>
  <c r="BK286" i="2"/>
  <c r="J286" i="2"/>
  <c r="BE286" i="2" s="1"/>
  <c r="BI284" i="2"/>
  <c r="BH284" i="2"/>
  <c r="BG284" i="2"/>
  <c r="BF284" i="2"/>
  <c r="BE284" i="2"/>
  <c r="T284" i="2"/>
  <c r="R284" i="2"/>
  <c r="P284" i="2"/>
  <c r="BK284" i="2"/>
  <c r="J284" i="2"/>
  <c r="BI282" i="2"/>
  <c r="BH282" i="2"/>
  <c r="BG282" i="2"/>
  <c r="BF282" i="2"/>
  <c r="T282" i="2"/>
  <c r="R282" i="2"/>
  <c r="P282" i="2"/>
  <c r="BK282" i="2"/>
  <c r="J282" i="2"/>
  <c r="BE282" i="2" s="1"/>
  <c r="BI281" i="2"/>
  <c r="BH281" i="2"/>
  <c r="BG281" i="2"/>
  <c r="BF281" i="2"/>
  <c r="BE281" i="2"/>
  <c r="T281" i="2"/>
  <c r="R281" i="2"/>
  <c r="P281" i="2"/>
  <c r="BK281" i="2"/>
  <c r="J281" i="2"/>
  <c r="BI280" i="2"/>
  <c r="BH280" i="2"/>
  <c r="BG280" i="2"/>
  <c r="BF280" i="2"/>
  <c r="T280" i="2"/>
  <c r="R280" i="2"/>
  <c r="P280" i="2"/>
  <c r="BK280" i="2"/>
  <c r="J280" i="2"/>
  <c r="BE280" i="2" s="1"/>
  <c r="BI279" i="2"/>
  <c r="BH279" i="2"/>
  <c r="BG279" i="2"/>
  <c r="BF279" i="2"/>
  <c r="BE279" i="2"/>
  <c r="T279" i="2"/>
  <c r="R279" i="2"/>
  <c r="P279" i="2"/>
  <c r="P277" i="2" s="1"/>
  <c r="BK279" i="2"/>
  <c r="J279" i="2"/>
  <c r="BI278" i="2"/>
  <c r="BH278" i="2"/>
  <c r="BG278" i="2"/>
  <c r="BF278" i="2"/>
  <c r="T278" i="2"/>
  <c r="R278" i="2"/>
  <c r="R277" i="2" s="1"/>
  <c r="P278" i="2"/>
  <c r="BK278" i="2"/>
  <c r="J278" i="2"/>
  <c r="BE278" i="2" s="1"/>
  <c r="BI276" i="2"/>
  <c r="BH276" i="2"/>
  <c r="BG276" i="2"/>
  <c r="BF276" i="2"/>
  <c r="T276" i="2"/>
  <c r="R276" i="2"/>
  <c r="P276" i="2"/>
  <c r="BK276" i="2"/>
  <c r="J276" i="2"/>
  <c r="BE276" i="2" s="1"/>
  <c r="BI275" i="2"/>
  <c r="BH275" i="2"/>
  <c r="BG275" i="2"/>
  <c r="BF275" i="2"/>
  <c r="T275" i="2"/>
  <c r="R275" i="2"/>
  <c r="P275" i="2"/>
  <c r="BK275" i="2"/>
  <c r="J275" i="2"/>
  <c r="BE275" i="2" s="1"/>
  <c r="BI274" i="2"/>
  <c r="BH274" i="2"/>
  <c r="BG274" i="2"/>
  <c r="BF274" i="2"/>
  <c r="BE274" i="2"/>
  <c r="T274" i="2"/>
  <c r="R274" i="2"/>
  <c r="P274" i="2"/>
  <c r="BK274" i="2"/>
  <c r="J274" i="2"/>
  <c r="BI273" i="2"/>
  <c r="BH273" i="2"/>
  <c r="BG273" i="2"/>
  <c r="BF273" i="2"/>
  <c r="T273" i="2"/>
  <c r="R273" i="2"/>
  <c r="P273" i="2"/>
  <c r="BK273" i="2"/>
  <c r="J273" i="2"/>
  <c r="BE273" i="2" s="1"/>
  <c r="BI272" i="2"/>
  <c r="BH272" i="2"/>
  <c r="BG272" i="2"/>
  <c r="BF272" i="2"/>
  <c r="BE272" i="2"/>
  <c r="T272" i="2"/>
  <c r="R272" i="2"/>
  <c r="P272" i="2"/>
  <c r="BK272" i="2"/>
  <c r="J272" i="2"/>
  <c r="BI271" i="2"/>
  <c r="BH271" i="2"/>
  <c r="BG271" i="2"/>
  <c r="BF271" i="2"/>
  <c r="T271" i="2"/>
  <c r="T270" i="2" s="1"/>
  <c r="R271" i="2"/>
  <c r="R270" i="2" s="1"/>
  <c r="P271" i="2"/>
  <c r="P270" i="2" s="1"/>
  <c r="BK271" i="2"/>
  <c r="J271" i="2"/>
  <c r="BE271" i="2" s="1"/>
  <c r="BI268" i="2"/>
  <c r="BH268" i="2"/>
  <c r="BG268" i="2"/>
  <c r="BF268" i="2"/>
  <c r="BE268" i="2"/>
  <c r="T268" i="2"/>
  <c r="R268" i="2"/>
  <c r="P268" i="2"/>
  <c r="BK268" i="2"/>
  <c r="J268" i="2"/>
  <c r="BI266" i="2"/>
  <c r="BH266" i="2"/>
  <c r="BG266" i="2"/>
  <c r="BF266" i="2"/>
  <c r="T266" i="2"/>
  <c r="R266" i="2"/>
  <c r="P266" i="2"/>
  <c r="BK266" i="2"/>
  <c r="J266" i="2"/>
  <c r="BE266" i="2" s="1"/>
  <c r="BI264" i="2"/>
  <c r="BH264" i="2"/>
  <c r="BG264" i="2"/>
  <c r="BF264" i="2"/>
  <c r="BE264" i="2"/>
  <c r="T264" i="2"/>
  <c r="R264" i="2"/>
  <c r="P264" i="2"/>
  <c r="BK264" i="2"/>
  <c r="J264" i="2"/>
  <c r="BI262" i="2"/>
  <c r="BH262" i="2"/>
  <c r="BG262" i="2"/>
  <c r="BF262" i="2"/>
  <c r="T262" i="2"/>
  <c r="R262" i="2"/>
  <c r="P262" i="2"/>
  <c r="BK262" i="2"/>
  <c r="J262" i="2"/>
  <c r="BE262" i="2" s="1"/>
  <c r="BI260" i="2"/>
  <c r="BH260" i="2"/>
  <c r="BG260" i="2"/>
  <c r="BF260" i="2"/>
  <c r="BE260" i="2"/>
  <c r="T260" i="2"/>
  <c r="R260" i="2"/>
  <c r="P260" i="2"/>
  <c r="BK260" i="2"/>
  <c r="J260" i="2"/>
  <c r="BI258" i="2"/>
  <c r="BH258" i="2"/>
  <c r="BG258" i="2"/>
  <c r="BF258" i="2"/>
  <c r="T258" i="2"/>
  <c r="R258" i="2"/>
  <c r="P258" i="2"/>
  <c r="BK258" i="2"/>
  <c r="J258" i="2"/>
  <c r="BE258" i="2" s="1"/>
  <c r="BI256" i="2"/>
  <c r="BH256" i="2"/>
  <c r="BG256" i="2"/>
  <c r="BF256" i="2"/>
  <c r="BE256" i="2"/>
  <c r="T256" i="2"/>
  <c r="R256" i="2"/>
  <c r="P256" i="2"/>
  <c r="BK256" i="2"/>
  <c r="J256" i="2"/>
  <c r="BI254" i="2"/>
  <c r="BH254" i="2"/>
  <c r="BG254" i="2"/>
  <c r="BF254" i="2"/>
  <c r="T254" i="2"/>
  <c r="R254" i="2"/>
  <c r="P254" i="2"/>
  <c r="BK254" i="2"/>
  <c r="J254" i="2"/>
  <c r="BE254" i="2" s="1"/>
  <c r="BI252" i="2"/>
  <c r="BH252" i="2"/>
  <c r="BG252" i="2"/>
  <c r="BF252" i="2"/>
  <c r="BE252" i="2"/>
  <c r="T252" i="2"/>
  <c r="R252" i="2"/>
  <c r="P252" i="2"/>
  <c r="BK252" i="2"/>
  <c r="J252" i="2"/>
  <c r="BI250" i="2"/>
  <c r="BH250" i="2"/>
  <c r="BG250" i="2"/>
  <c r="BF250" i="2"/>
  <c r="T250" i="2"/>
  <c r="R250" i="2"/>
  <c r="P250" i="2"/>
  <c r="BK250" i="2"/>
  <c r="J250" i="2"/>
  <c r="BE250" i="2" s="1"/>
  <c r="BI248" i="2"/>
  <c r="BH248" i="2"/>
  <c r="BG248" i="2"/>
  <c r="BF248" i="2"/>
  <c r="BE248" i="2"/>
  <c r="T248" i="2"/>
  <c r="R248" i="2"/>
  <c r="P248" i="2"/>
  <c r="BK248" i="2"/>
  <c r="J248" i="2"/>
  <c r="BI246" i="2"/>
  <c r="BH246" i="2"/>
  <c r="BG246" i="2"/>
  <c r="BF246" i="2"/>
  <c r="T246" i="2"/>
  <c r="R246" i="2"/>
  <c r="P246" i="2"/>
  <c r="BK246" i="2"/>
  <c r="J246" i="2"/>
  <c r="BE246" i="2" s="1"/>
  <c r="BI244" i="2"/>
  <c r="BH244" i="2"/>
  <c r="BG244" i="2"/>
  <c r="BF244" i="2"/>
  <c r="BE244" i="2"/>
  <c r="T244" i="2"/>
  <c r="R244" i="2"/>
  <c r="P244" i="2"/>
  <c r="BK244" i="2"/>
  <c r="J244" i="2"/>
  <c r="BI242" i="2"/>
  <c r="BH242" i="2"/>
  <c r="BG242" i="2"/>
  <c r="BF242" i="2"/>
  <c r="T242" i="2"/>
  <c r="R242" i="2"/>
  <c r="P242" i="2"/>
  <c r="BK242" i="2"/>
  <c r="J242" i="2"/>
  <c r="BE242" i="2" s="1"/>
  <c r="BI240" i="2"/>
  <c r="BH240" i="2"/>
  <c r="BG240" i="2"/>
  <c r="BF240" i="2"/>
  <c r="BE240" i="2"/>
  <c r="T240" i="2"/>
  <c r="R240" i="2"/>
  <c r="P240" i="2"/>
  <c r="BK240" i="2"/>
  <c r="J240" i="2"/>
  <c r="BI238" i="2"/>
  <c r="BH238" i="2"/>
  <c r="BG238" i="2"/>
  <c r="BF238" i="2"/>
  <c r="T238" i="2"/>
  <c r="R238" i="2"/>
  <c r="P238" i="2"/>
  <c r="BK238" i="2"/>
  <c r="J238" i="2"/>
  <c r="BE238" i="2" s="1"/>
  <c r="BI234" i="2"/>
  <c r="BH234" i="2"/>
  <c r="BG234" i="2"/>
  <c r="BF234" i="2"/>
  <c r="BE234" i="2"/>
  <c r="T234" i="2"/>
  <c r="R234" i="2"/>
  <c r="P234" i="2"/>
  <c r="BK234" i="2"/>
  <c r="J234" i="2"/>
  <c r="BI229" i="2"/>
  <c r="BH229" i="2"/>
  <c r="BG229" i="2"/>
  <c r="BF229" i="2"/>
  <c r="T229" i="2"/>
  <c r="R229" i="2"/>
  <c r="P229" i="2"/>
  <c r="BK229" i="2"/>
  <c r="J229" i="2"/>
  <c r="BE229" i="2" s="1"/>
  <c r="BI227" i="2"/>
  <c r="BH227" i="2"/>
  <c r="BG227" i="2"/>
  <c r="BF227" i="2"/>
  <c r="BE227" i="2"/>
  <c r="T227" i="2"/>
  <c r="R227" i="2"/>
  <c r="P227" i="2"/>
  <c r="BK227" i="2"/>
  <c r="J227" i="2"/>
  <c r="BI225" i="2"/>
  <c r="BH225" i="2"/>
  <c r="BG225" i="2"/>
  <c r="BF225" i="2"/>
  <c r="T225" i="2"/>
  <c r="R225" i="2"/>
  <c r="P225" i="2"/>
  <c r="BK225" i="2"/>
  <c r="J225" i="2"/>
  <c r="BE225" i="2" s="1"/>
  <c r="BI223" i="2"/>
  <c r="BH223" i="2"/>
  <c r="BG223" i="2"/>
  <c r="BF223" i="2"/>
  <c r="BE223" i="2"/>
  <c r="T223" i="2"/>
  <c r="R223" i="2"/>
  <c r="P223" i="2"/>
  <c r="BK223" i="2"/>
  <c r="J223" i="2"/>
  <c r="BI221" i="2"/>
  <c r="BH221" i="2"/>
  <c r="BG221" i="2"/>
  <c r="BF221" i="2"/>
  <c r="T221" i="2"/>
  <c r="R221" i="2"/>
  <c r="P221" i="2"/>
  <c r="BK221" i="2"/>
  <c r="J221" i="2"/>
  <c r="BE221" i="2" s="1"/>
  <c r="BI219" i="2"/>
  <c r="BH219" i="2"/>
  <c r="BG219" i="2"/>
  <c r="BF219" i="2"/>
  <c r="BE219" i="2"/>
  <c r="T219" i="2"/>
  <c r="R219" i="2"/>
  <c r="R211" i="2" s="1"/>
  <c r="P219" i="2"/>
  <c r="BK219" i="2"/>
  <c r="J219" i="2"/>
  <c r="BI212" i="2"/>
  <c r="BH212" i="2"/>
  <c r="BG212" i="2"/>
  <c r="BF212" i="2"/>
  <c r="T212" i="2"/>
  <c r="T211" i="2" s="1"/>
  <c r="R212" i="2"/>
  <c r="P212" i="2"/>
  <c r="BK212" i="2"/>
  <c r="J212" i="2"/>
  <c r="BE212" i="2" s="1"/>
  <c r="BI210" i="2"/>
  <c r="BH210" i="2"/>
  <c r="BG210" i="2"/>
  <c r="F32" i="2" s="1"/>
  <c r="BB52" i="1" s="1"/>
  <c r="BF210" i="2"/>
  <c r="T210" i="2"/>
  <c r="T209" i="2" s="1"/>
  <c r="R210" i="2"/>
  <c r="R209" i="2" s="1"/>
  <c r="P210" i="2"/>
  <c r="P209" i="2" s="1"/>
  <c r="BK210" i="2"/>
  <c r="J210" i="2"/>
  <c r="BE210" i="2" s="1"/>
  <c r="BI208" i="2"/>
  <c r="BH208" i="2"/>
  <c r="BG208" i="2"/>
  <c r="BF208" i="2"/>
  <c r="BE208" i="2"/>
  <c r="T208" i="2"/>
  <c r="R208" i="2"/>
  <c r="P208" i="2"/>
  <c r="BK208" i="2"/>
  <c r="J208" i="2"/>
  <c r="BI206" i="2"/>
  <c r="BH206" i="2"/>
  <c r="BG206" i="2"/>
  <c r="BF206" i="2"/>
  <c r="T206" i="2"/>
  <c r="R206" i="2"/>
  <c r="P206" i="2"/>
  <c r="BK206" i="2"/>
  <c r="J206" i="2"/>
  <c r="BE206" i="2" s="1"/>
  <c r="BI197" i="2"/>
  <c r="BH197" i="2"/>
  <c r="BG197" i="2"/>
  <c r="BF197" i="2"/>
  <c r="BE197" i="2"/>
  <c r="T197" i="2"/>
  <c r="R197" i="2"/>
  <c r="P197" i="2"/>
  <c r="BK197" i="2"/>
  <c r="J197" i="2"/>
  <c r="BI195" i="2"/>
  <c r="BH195" i="2"/>
  <c r="BG195" i="2"/>
  <c r="BF195" i="2"/>
  <c r="T195" i="2"/>
  <c r="R195" i="2"/>
  <c r="P195" i="2"/>
  <c r="BK195" i="2"/>
  <c r="J195" i="2"/>
  <c r="BE195" i="2" s="1"/>
  <c r="BI193" i="2"/>
  <c r="BH193" i="2"/>
  <c r="BG193" i="2"/>
  <c r="BF193" i="2"/>
  <c r="BE193" i="2"/>
  <c r="T193" i="2"/>
  <c r="R193" i="2"/>
  <c r="P193" i="2"/>
  <c r="BK193" i="2"/>
  <c r="J193" i="2"/>
  <c r="BI191" i="2"/>
  <c r="BH191" i="2"/>
  <c r="BG191" i="2"/>
  <c r="BF191" i="2"/>
  <c r="T191" i="2"/>
  <c r="R191" i="2"/>
  <c r="P191" i="2"/>
  <c r="BK191" i="2"/>
  <c r="J191" i="2"/>
  <c r="BE191" i="2" s="1"/>
  <c r="BI189" i="2"/>
  <c r="BH189" i="2"/>
  <c r="BG189" i="2"/>
  <c r="BF189" i="2"/>
  <c r="BE189" i="2"/>
  <c r="T189" i="2"/>
  <c r="R189" i="2"/>
  <c r="P189" i="2"/>
  <c r="BK189" i="2"/>
  <c r="J189" i="2"/>
  <c r="BI187" i="2"/>
  <c r="BH187" i="2"/>
  <c r="BG187" i="2"/>
  <c r="BF187" i="2"/>
  <c r="T187" i="2"/>
  <c r="R187" i="2"/>
  <c r="P187" i="2"/>
  <c r="BK187" i="2"/>
  <c r="J187" i="2"/>
  <c r="BE187" i="2" s="1"/>
  <c r="BI182" i="2"/>
  <c r="BH182" i="2"/>
  <c r="BG182" i="2"/>
  <c r="BF182" i="2"/>
  <c r="BE182" i="2"/>
  <c r="T182" i="2"/>
  <c r="R182" i="2"/>
  <c r="P182" i="2"/>
  <c r="BK182" i="2"/>
  <c r="J182" i="2"/>
  <c r="BI180" i="2"/>
  <c r="BH180" i="2"/>
  <c r="BG180" i="2"/>
  <c r="BF180" i="2"/>
  <c r="T180" i="2"/>
  <c r="R180" i="2"/>
  <c r="P180" i="2"/>
  <c r="BK180" i="2"/>
  <c r="J180" i="2"/>
  <c r="BE180" i="2" s="1"/>
  <c r="BI178" i="2"/>
  <c r="BH178" i="2"/>
  <c r="BG178" i="2"/>
  <c r="BF178" i="2"/>
  <c r="BE178" i="2"/>
  <c r="T178" i="2"/>
  <c r="R178" i="2"/>
  <c r="P178" i="2"/>
  <c r="BK178" i="2"/>
  <c r="J178" i="2"/>
  <c r="BI176" i="2"/>
  <c r="BH176" i="2"/>
  <c r="BG176" i="2"/>
  <c r="BF176" i="2"/>
  <c r="T176" i="2"/>
  <c r="R176" i="2"/>
  <c r="P176" i="2"/>
  <c r="BK176" i="2"/>
  <c r="J176" i="2"/>
  <c r="BE176" i="2" s="1"/>
  <c r="BI174" i="2"/>
  <c r="BH174" i="2"/>
  <c r="BG174" i="2"/>
  <c r="BF174" i="2"/>
  <c r="BE174" i="2"/>
  <c r="T174" i="2"/>
  <c r="R174" i="2"/>
  <c r="P174" i="2"/>
  <c r="BK174" i="2"/>
  <c r="J174" i="2"/>
  <c r="BI170" i="2"/>
  <c r="BH170" i="2"/>
  <c r="BG170" i="2"/>
  <c r="BF170" i="2"/>
  <c r="T170" i="2"/>
  <c r="R170" i="2"/>
  <c r="P170" i="2"/>
  <c r="BK170" i="2"/>
  <c r="J170" i="2"/>
  <c r="BE170" i="2" s="1"/>
  <c r="BI168" i="2"/>
  <c r="BH168" i="2"/>
  <c r="BG168" i="2"/>
  <c r="BF168" i="2"/>
  <c r="BE168" i="2"/>
  <c r="T168" i="2"/>
  <c r="R168" i="2"/>
  <c r="P168" i="2"/>
  <c r="BK168" i="2"/>
  <c r="J168" i="2"/>
  <c r="BI166" i="2"/>
  <c r="BH166" i="2"/>
  <c r="BG166" i="2"/>
  <c r="BF166" i="2"/>
  <c r="T166" i="2"/>
  <c r="R166" i="2"/>
  <c r="P166" i="2"/>
  <c r="BK166" i="2"/>
  <c r="J166" i="2"/>
  <c r="BE166" i="2" s="1"/>
  <c r="BI164" i="2"/>
  <c r="BH164" i="2"/>
  <c r="BG164" i="2"/>
  <c r="BF164" i="2"/>
  <c r="BE164" i="2"/>
  <c r="T164" i="2"/>
  <c r="R164" i="2"/>
  <c r="P164" i="2"/>
  <c r="BK164" i="2"/>
  <c r="J164" i="2"/>
  <c r="BI162" i="2"/>
  <c r="BH162" i="2"/>
  <c r="BG162" i="2"/>
  <c r="BF162" i="2"/>
  <c r="T162" i="2"/>
  <c r="R162" i="2"/>
  <c r="P162" i="2"/>
  <c r="BK162" i="2"/>
  <c r="J162" i="2"/>
  <c r="BE162" i="2" s="1"/>
  <c r="BI160" i="2"/>
  <c r="BH160" i="2"/>
  <c r="BG160" i="2"/>
  <c r="BF160" i="2"/>
  <c r="BE160" i="2"/>
  <c r="T160" i="2"/>
  <c r="R160" i="2"/>
  <c r="P160" i="2"/>
  <c r="BK160" i="2"/>
  <c r="J160" i="2"/>
  <c r="BI156" i="2"/>
  <c r="BH156" i="2"/>
  <c r="BG156" i="2"/>
  <c r="BF156" i="2"/>
  <c r="T156" i="2"/>
  <c r="R156" i="2"/>
  <c r="P156" i="2"/>
  <c r="BK156" i="2"/>
  <c r="J156" i="2"/>
  <c r="BE156" i="2" s="1"/>
  <c r="BI154" i="2"/>
  <c r="BH154" i="2"/>
  <c r="BG154" i="2"/>
  <c r="BF154" i="2"/>
  <c r="BE154" i="2"/>
  <c r="T154" i="2"/>
  <c r="R154" i="2"/>
  <c r="P154" i="2"/>
  <c r="BK154" i="2"/>
  <c r="J154" i="2"/>
  <c r="BI152" i="2"/>
  <c r="BH152" i="2"/>
  <c r="BG152" i="2"/>
  <c r="BF152" i="2"/>
  <c r="T152" i="2"/>
  <c r="R152" i="2"/>
  <c r="P152" i="2"/>
  <c r="BK152" i="2"/>
  <c r="J152" i="2"/>
  <c r="BE152" i="2" s="1"/>
  <c r="BI124" i="2"/>
  <c r="BH124" i="2"/>
  <c r="BG124" i="2"/>
  <c r="BF124" i="2"/>
  <c r="BE124" i="2"/>
  <c r="T124" i="2"/>
  <c r="R124" i="2"/>
  <c r="P124" i="2"/>
  <c r="BK124" i="2"/>
  <c r="J124" i="2"/>
  <c r="BI122" i="2"/>
  <c r="BH122" i="2"/>
  <c r="BG122" i="2"/>
  <c r="BF122" i="2"/>
  <c r="T122" i="2"/>
  <c r="R122" i="2"/>
  <c r="P122" i="2"/>
  <c r="BK122" i="2"/>
  <c r="J122" i="2"/>
  <c r="BE122" i="2" s="1"/>
  <c r="BI120" i="2"/>
  <c r="BH120" i="2"/>
  <c r="BG120" i="2"/>
  <c r="BF120" i="2"/>
  <c r="BE120" i="2"/>
  <c r="T120" i="2"/>
  <c r="R120" i="2"/>
  <c r="P120" i="2"/>
  <c r="BK120" i="2"/>
  <c r="J120" i="2"/>
  <c r="BI118" i="2"/>
  <c r="BH118" i="2"/>
  <c r="BG118" i="2"/>
  <c r="BF118" i="2"/>
  <c r="T118" i="2"/>
  <c r="R118" i="2"/>
  <c r="P118" i="2"/>
  <c r="BK118" i="2"/>
  <c r="J118" i="2"/>
  <c r="BE118" i="2" s="1"/>
  <c r="BI116" i="2"/>
  <c r="BH116" i="2"/>
  <c r="BG116" i="2"/>
  <c r="BF116" i="2"/>
  <c r="BE116" i="2"/>
  <c r="T116" i="2"/>
  <c r="R116" i="2"/>
  <c r="P116" i="2"/>
  <c r="BK116" i="2"/>
  <c r="J116" i="2"/>
  <c r="BI114" i="2"/>
  <c r="BH114" i="2"/>
  <c r="BG114" i="2"/>
  <c r="BF114" i="2"/>
  <c r="T114" i="2"/>
  <c r="R114" i="2"/>
  <c r="P114" i="2"/>
  <c r="BK114" i="2"/>
  <c r="J114" i="2"/>
  <c r="BE114" i="2" s="1"/>
  <c r="BI112" i="2"/>
  <c r="BH112" i="2"/>
  <c r="BG112" i="2"/>
  <c r="BF112" i="2"/>
  <c r="BE112" i="2"/>
  <c r="T112" i="2"/>
  <c r="R112" i="2"/>
  <c r="P112" i="2"/>
  <c r="BK112" i="2"/>
  <c r="J112" i="2"/>
  <c r="BI110" i="2"/>
  <c r="BH110" i="2"/>
  <c r="BG110" i="2"/>
  <c r="BF110" i="2"/>
  <c r="T110" i="2"/>
  <c r="R110" i="2"/>
  <c r="P110" i="2"/>
  <c r="BK110" i="2"/>
  <c r="J110" i="2"/>
  <c r="BE110" i="2" s="1"/>
  <c r="BI108" i="2"/>
  <c r="BH108" i="2"/>
  <c r="BG108" i="2"/>
  <c r="BF108" i="2"/>
  <c r="BE108" i="2"/>
  <c r="T108" i="2"/>
  <c r="R108" i="2"/>
  <c r="P108" i="2"/>
  <c r="BK108" i="2"/>
  <c r="J108" i="2"/>
  <c r="BI106" i="2"/>
  <c r="BH106" i="2"/>
  <c r="BG106" i="2"/>
  <c r="BF106" i="2"/>
  <c r="T106" i="2"/>
  <c r="R106" i="2"/>
  <c r="P106" i="2"/>
  <c r="BK106" i="2"/>
  <c r="J106" i="2"/>
  <c r="BE106" i="2" s="1"/>
  <c r="BI104" i="2"/>
  <c r="BH104" i="2"/>
  <c r="BG104" i="2"/>
  <c r="BF104" i="2"/>
  <c r="BE104" i="2"/>
  <c r="T104" i="2"/>
  <c r="R104" i="2"/>
  <c r="P104" i="2"/>
  <c r="BK104" i="2"/>
  <c r="J104" i="2"/>
  <c r="BI102" i="2"/>
  <c r="BH102" i="2"/>
  <c r="BG102" i="2"/>
  <c r="BF102" i="2"/>
  <c r="T102" i="2"/>
  <c r="R102" i="2"/>
  <c r="P102" i="2"/>
  <c r="BK102" i="2"/>
  <c r="J102" i="2"/>
  <c r="BE102" i="2" s="1"/>
  <c r="BI100" i="2"/>
  <c r="BH100" i="2"/>
  <c r="BG100" i="2"/>
  <c r="BF100" i="2"/>
  <c r="BE100" i="2"/>
  <c r="T100" i="2"/>
  <c r="R100" i="2"/>
  <c r="P100" i="2"/>
  <c r="BK100" i="2"/>
  <c r="J100" i="2"/>
  <c r="BI98" i="2"/>
  <c r="BH98" i="2"/>
  <c r="BG98" i="2"/>
  <c r="BF98" i="2"/>
  <c r="T98" i="2"/>
  <c r="R98" i="2"/>
  <c r="P98" i="2"/>
  <c r="BK98" i="2"/>
  <c r="J98" i="2"/>
  <c r="BE98" i="2" s="1"/>
  <c r="BI96" i="2"/>
  <c r="BH96" i="2"/>
  <c r="BG96" i="2"/>
  <c r="BF96" i="2"/>
  <c r="BE96" i="2"/>
  <c r="T96" i="2"/>
  <c r="R96" i="2"/>
  <c r="P96" i="2"/>
  <c r="BK96" i="2"/>
  <c r="J96" i="2"/>
  <c r="BI94" i="2"/>
  <c r="BH94" i="2"/>
  <c r="BG94" i="2"/>
  <c r="BF94" i="2"/>
  <c r="T94" i="2"/>
  <c r="R94" i="2"/>
  <c r="P94" i="2"/>
  <c r="BK94" i="2"/>
  <c r="J94" i="2"/>
  <c r="BE94" i="2" s="1"/>
  <c r="BI92" i="2"/>
  <c r="BH92" i="2"/>
  <c r="BG92" i="2"/>
  <c r="BF92" i="2"/>
  <c r="BE92" i="2"/>
  <c r="T92" i="2"/>
  <c r="R92" i="2"/>
  <c r="P92" i="2"/>
  <c r="P86" i="2" s="1"/>
  <c r="BK92" i="2"/>
  <c r="J92" i="2"/>
  <c r="BI87" i="2"/>
  <c r="BH87" i="2"/>
  <c r="F33" i="2" s="1"/>
  <c r="BC52" i="1" s="1"/>
  <c r="BG87" i="2"/>
  <c r="BF87" i="2"/>
  <c r="T87" i="2"/>
  <c r="T86" i="2" s="1"/>
  <c r="R87" i="2"/>
  <c r="P87" i="2"/>
  <c r="BK87" i="2"/>
  <c r="BK86" i="2" s="1"/>
  <c r="J87" i="2"/>
  <c r="BE87" i="2" s="1"/>
  <c r="J80" i="2"/>
  <c r="F80" i="2"/>
  <c r="F78" i="2"/>
  <c r="E76" i="2"/>
  <c r="E74" i="2"/>
  <c r="J51" i="2"/>
  <c r="F51" i="2"/>
  <c r="F49" i="2"/>
  <c r="E47" i="2"/>
  <c r="E45" i="2"/>
  <c r="J18" i="2"/>
  <c r="E18" i="2"/>
  <c r="F81" i="2" s="1"/>
  <c r="J17" i="2"/>
  <c r="J12" i="2"/>
  <c r="J49" i="2" s="1"/>
  <c r="E7" i="2"/>
  <c r="AS51" i="1"/>
  <c r="L47" i="1"/>
  <c r="AM46" i="1"/>
  <c r="L46" i="1"/>
  <c r="AM44" i="1"/>
  <c r="L44" i="1"/>
  <c r="L42" i="1"/>
  <c r="L41" i="1"/>
  <c r="W29" i="1" l="1"/>
  <c r="AY51" i="1"/>
  <c r="P83" i="3"/>
  <c r="P82" i="3" s="1"/>
  <c r="AU53" i="1" s="1"/>
  <c r="J30" i="2"/>
  <c r="AV52" i="1" s="1"/>
  <c r="F30" i="2"/>
  <c r="AZ52" i="1" s="1"/>
  <c r="F30" i="3"/>
  <c r="AZ53" i="1" s="1"/>
  <c r="J30" i="3"/>
  <c r="AV53" i="1" s="1"/>
  <c r="AT53" i="1" s="1"/>
  <c r="R83" i="3"/>
  <c r="R82" i="3" s="1"/>
  <c r="J358" i="2"/>
  <c r="J64" i="2" s="1"/>
  <c r="BK357" i="2"/>
  <c r="J357" i="2" s="1"/>
  <c r="J63" i="2" s="1"/>
  <c r="J27" i="4"/>
  <c r="F34" i="2"/>
  <c r="BD52" i="1" s="1"/>
  <c r="T84" i="3"/>
  <c r="T83" i="3" s="1"/>
  <c r="T82" i="3" s="1"/>
  <c r="F52" i="2"/>
  <c r="J78" i="2"/>
  <c r="F31" i="2"/>
  <c r="BA52" i="1" s="1"/>
  <c r="P211" i="2"/>
  <c r="P85" i="2" s="1"/>
  <c r="P84" i="2" s="1"/>
  <c r="AU52" i="1" s="1"/>
  <c r="AU51" i="1" s="1"/>
  <c r="BK270" i="2"/>
  <c r="J270" i="2" s="1"/>
  <c r="J61" i="2" s="1"/>
  <c r="BK277" i="2"/>
  <c r="J277" i="2" s="1"/>
  <c r="J62" i="2" s="1"/>
  <c r="P358" i="2"/>
  <c r="P357" i="2" s="1"/>
  <c r="BK84" i="3"/>
  <c r="F34" i="3"/>
  <c r="BD53" i="1" s="1"/>
  <c r="J49" i="4"/>
  <c r="R78" i="4"/>
  <c r="R77" i="4" s="1"/>
  <c r="F32" i="4"/>
  <c r="BB54" i="1" s="1"/>
  <c r="BB51" i="1" s="1"/>
  <c r="J78" i="4"/>
  <c r="J57" i="4" s="1"/>
  <c r="T85" i="2"/>
  <c r="T84" i="2" s="1"/>
  <c r="F79" i="3"/>
  <c r="J30" i="4"/>
  <c r="AV54" i="1" s="1"/>
  <c r="AT54" i="1" s="1"/>
  <c r="F30" i="4"/>
  <c r="AZ54" i="1" s="1"/>
  <c r="T277" i="2"/>
  <c r="R86" i="2"/>
  <c r="R85" i="2" s="1"/>
  <c r="R84" i="2" s="1"/>
  <c r="J31" i="2"/>
  <c r="AW52" i="1" s="1"/>
  <c r="J86" i="2"/>
  <c r="J58" i="2" s="1"/>
  <c r="J31" i="3"/>
  <c r="AW53" i="1" s="1"/>
  <c r="P150" i="3"/>
  <c r="J76" i="3"/>
  <c r="F31" i="3"/>
  <c r="BA53" i="1" s="1"/>
  <c r="W28" i="1" l="1"/>
  <c r="AX51" i="1"/>
  <c r="J84" i="3"/>
  <c r="J58" i="3" s="1"/>
  <c r="BK83" i="3"/>
  <c r="BA51" i="1"/>
  <c r="BD51" i="1"/>
  <c r="W30" i="1" s="1"/>
  <c r="AZ51" i="1"/>
  <c r="BK85" i="2"/>
  <c r="AG54" i="1"/>
  <c r="AN54" i="1" s="1"/>
  <c r="J36" i="4"/>
  <c r="AT52" i="1"/>
  <c r="AW51" i="1" l="1"/>
  <c r="AK27" i="1" s="1"/>
  <c r="W27" i="1"/>
  <c r="J85" i="2"/>
  <c r="J57" i="2" s="1"/>
  <c r="BK84" i="2"/>
  <c r="J84" i="2" s="1"/>
  <c r="J83" i="3"/>
  <c r="J57" i="3" s="1"/>
  <c r="BK82" i="3"/>
  <c r="J82" i="3" s="1"/>
  <c r="W26" i="1"/>
  <c r="AV51" i="1"/>
  <c r="AT51" i="1" l="1"/>
  <c r="AK26" i="1"/>
  <c r="J27" i="2"/>
  <c r="J56" i="2"/>
  <c r="J27" i="3"/>
  <c r="J56" i="3"/>
  <c r="J36" i="3" l="1"/>
  <c r="AG53" i="1"/>
  <c r="AN53" i="1" s="1"/>
  <c r="AG52" i="1"/>
  <c r="J36" i="2"/>
  <c r="AN52" i="1" l="1"/>
  <c r="AG51" i="1"/>
  <c r="AK23" i="1" l="1"/>
  <c r="AK32" i="1" s="1"/>
  <c r="AN51" i="1"/>
</calcChain>
</file>

<file path=xl/sharedStrings.xml><?xml version="1.0" encoding="utf-8"?>
<sst xmlns="http://schemas.openxmlformats.org/spreadsheetml/2006/main" count="6326" uniqueCount="1293">
  <si>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</si>
  <si>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</si>
  <si>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</si>
  <si>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</si>
  <si>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</si>
  <si>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</si>
  <si>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</si>
  <si>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{59dd3f85-8e4f-4f0b-8a84-4c35c224e17f}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</si>
  <si>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</si>
  <si>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</si>
  <si>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</si>
  <si>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</si>
  <si>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</si>
  <si>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</si>
  <si>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</si>
  <si>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</si>
  <si>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</si>
  <si>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0164_PRO(1)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</si>
  <si>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</si>
  <si>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</si>
  <si>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Staré Bohnice - Praha 8, akce č. 999229 2, 2. etapa</t>
  </si>
  <si>
    <t>KSO:</t>
  </si>
  <si>
    <t>822 26</t>
  </si>
  <si>
    <t>CC-CZ:</t>
  </si>
  <si>
    <t>21121</t>
  </si>
  <si>
    <t>Místo:</t>
  </si>
  <si>
    <t>Praha Bohnice</t>
  </si>
  <si>
    <t>Datum:</t>
  </si>
  <si>
    <t>1. 12. 2016</t>
  </si>
  <si>
    <t>CZ-CPV:</t>
  </si>
  <si>
    <t>45233120-6</t>
  </si>
  <si>
    <t>CZ-CPA:</t>
  </si>
  <si>
    <t>42.11.10</t>
  </si>
  <si>
    <t>Zadavatel:</t>
  </si>
  <si>
    <t>IČ:</t>
  </si>
  <si>
    <t>TSK hl. m. Prahy</t>
  </si>
  <si>
    <t>DIČ:</t>
  </si>
  <si>
    <t>Uchazeč:</t>
  </si>
  <si>
    <t>Vyplň údaj</t>
  </si>
  <si>
    <t>Projektant:</t>
  </si>
  <si>
    <t xml:space="preserve"> 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</si>
  <si>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</si>
  <si>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</si>
  <si>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</si>
  <si>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</si>
  <si>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</si>
  <si>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</si>
  <si>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</si>
  <si>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</si>
  <si>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</si>
  <si>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</si>
  <si>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</si>
  <si>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</si>
  <si>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</si>
  <si>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</si>
  <si>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</si>
  <si>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</si>
  <si>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</si>
  <si>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</si>
  <si>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</si>
  <si>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</si>
  <si>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</si>
  <si>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</si>
  <si>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</si>
  <si>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</si>
  <si>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</si>
  <si>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</si>
  <si>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</si>
  <si>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</si>
  <si>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</si>
  <si>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</si>
  <si>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</si>
  <si>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</si>
  <si>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</si>
  <si>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</si>
  <si>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</si>
  <si>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</si>
  <si>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</si>
  <si>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</si>
  <si>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</si>
  <si>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</si>
  <si>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</si>
  <si>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C. 1.</t>
  </si>
  <si>
    <t>SO 100   Komunikace a zpevněné plochy</t>
  </si>
  <si>
    <t>STA</t>
  </si>
  <si>
    <t>1</t>
  </si>
  <si>
    <t>{4af9aae3-ae4d-47d1-b628-2eb8db22be75}</t>
  </si>
  <si>
    <t>2</t>
  </si>
  <si>
    <t>C. 2</t>
  </si>
  <si>
    <t>SO 300.1   Dešťová kanalizace</t>
  </si>
  <si>
    <t>{07ab3a6c-7217-43c5-9fb4-0b9c4fbbbb69}</t>
  </si>
  <si>
    <t>827 29</t>
  </si>
  <si>
    <t>ORN/VRN</t>
  </si>
  <si>
    <t>Ostatní a vedlejší rozpočtové náklady</t>
  </si>
  <si>
    <t>{115f6e41-7d0e-4c1f-affa-57e9d09053d4}</t>
  </si>
  <si>
    <t>82729</t>
  </si>
  <si>
    <t>1) Krycí list soupisu</t>
  </si>
  <si>
    <t>2) Rekapitulace</t>
  </si>
  <si>
    <t>3) Soupis prací</t>
  </si>
  <si>
    <t>Zpět na list:</t>
  </si>
  <si>
    <t>Rekapitulace stavby</t>
  </si>
  <si>
    <t>chodník_dlažba_bet</t>
  </si>
  <si>
    <t>2576</t>
  </si>
  <si>
    <t>chodník_mlat</t>
  </si>
  <si>
    <t>115</t>
  </si>
  <si>
    <t>KRYCÍ LIST SOUPISU</t>
  </si>
  <si>
    <t>kácení</t>
  </si>
  <si>
    <t>6</t>
  </si>
  <si>
    <t>komurka</t>
  </si>
  <si>
    <t>2151,8</t>
  </si>
  <si>
    <t>obruba_OP3</t>
  </si>
  <si>
    <t>1754</t>
  </si>
  <si>
    <t>odstr_asf_fréza100mm</t>
  </si>
  <si>
    <t>75</t>
  </si>
  <si>
    <t>Objekt:</t>
  </si>
  <si>
    <t>odstr_asf100mm_chod</t>
  </si>
  <si>
    <t>1745</t>
  </si>
  <si>
    <t>C. 1. - SO 100   Komunikace a zpevněné plochy</t>
  </si>
  <si>
    <t>odstr_asf150mm_vjezd</t>
  </si>
  <si>
    <t>408</t>
  </si>
  <si>
    <t>odstr_asfalt200mm</t>
  </si>
  <si>
    <t>4980</t>
  </si>
  <si>
    <t>odstr_bet_dlažby</t>
  </si>
  <si>
    <t>147</t>
  </si>
  <si>
    <t>odstr_bet300mm_vjezd</t>
  </si>
  <si>
    <t>37</t>
  </si>
  <si>
    <t>45233100-0</t>
  </si>
  <si>
    <t>odstr_beton150mm</t>
  </si>
  <si>
    <t>odstr_křovín</t>
  </si>
  <si>
    <t>240</t>
  </si>
  <si>
    <t>odstr_obrub_siln_lež</t>
  </si>
  <si>
    <t>152</t>
  </si>
  <si>
    <t>odstr_obrub_stoj_kra</t>
  </si>
  <si>
    <t>718</t>
  </si>
  <si>
    <t>odstr_obrub_VD</t>
  </si>
  <si>
    <t>332</t>
  </si>
  <si>
    <t>odstr_štěrk200mm</t>
  </si>
  <si>
    <t>odstr_travin</t>
  </si>
  <si>
    <t>0,114</t>
  </si>
  <si>
    <t>odvoz_asf_fréza</t>
  </si>
  <si>
    <t>17,625</t>
  </si>
  <si>
    <t>Proconsult s.r.o.</t>
  </si>
  <si>
    <t>odvoz_asfaltu</t>
  </si>
  <si>
    <t>2884,535</t>
  </si>
  <si>
    <t>odvoz_betonu</t>
  </si>
  <si>
    <t>1888,688</t>
  </si>
  <si>
    <t>odvoz_hmot</t>
  </si>
  <si>
    <t>272,304</t>
  </si>
  <si>
    <t>odvoz_suti_kusové</t>
  </si>
  <si>
    <t>4773,223</t>
  </si>
  <si>
    <t>odvoz_sypké_suti</t>
  </si>
  <si>
    <t>2944,425</t>
  </si>
  <si>
    <t>odvoz_štěrku</t>
  </si>
  <si>
    <t>2926,8</t>
  </si>
  <si>
    <t>odvoz_výkopku</t>
  </si>
  <si>
    <t>4736,398</t>
  </si>
  <si>
    <t>odvoz_výkopku_</t>
  </si>
  <si>
    <t>4863,898</t>
  </si>
  <si>
    <t>OP3R1_3</t>
  </si>
  <si>
    <t>54,61</t>
  </si>
  <si>
    <t>OP3R10</t>
  </si>
  <si>
    <t>5,73</t>
  </si>
  <si>
    <t>OP3R4</t>
  </si>
  <si>
    <t>12,51</t>
  </si>
  <si>
    <t>OP7_obrubník</t>
  </si>
  <si>
    <t>382</t>
  </si>
  <si>
    <t>parkování_vjezdy</t>
  </si>
  <si>
    <t>890</t>
  </si>
  <si>
    <t>rýha60</t>
  </si>
  <si>
    <t>453,71</t>
  </si>
  <si>
    <t>sejmutí_ornice</t>
  </si>
  <si>
    <t>171</t>
  </si>
  <si>
    <t>šachta</t>
  </si>
  <si>
    <t>35,482</t>
  </si>
  <si>
    <t>trávník</t>
  </si>
  <si>
    <t>290</t>
  </si>
  <si>
    <t>vodící_proužek</t>
  </si>
  <si>
    <t>vozovka_asfalt</t>
  </si>
  <si>
    <t>3665</t>
  </si>
  <si>
    <t>vozovka_dlažba_bet</t>
  </si>
  <si>
    <t>40</t>
  </si>
  <si>
    <t>vozovka_dlažba_zvýš</t>
  </si>
  <si>
    <t>425</t>
  </si>
  <si>
    <t>REKAPITULACE ČLENĚNÍ SOUPISU PRACÍ</t>
  </si>
  <si>
    <t>výkop</t>
  </si>
  <si>
    <t>4247,206</t>
  </si>
  <si>
    <t>zásyp</t>
  </si>
  <si>
    <t>179,517</t>
  </si>
  <si>
    <t>Kód dílu - Popis</t>
  </si>
  <si>
    <t>Cena celkem [CZK]</t>
  </si>
  <si>
    <t>Náklady soupisu celkem</t>
  </si>
  <si>
    <t>-1</t>
  </si>
  <si>
    <t>HSV -  Práce a dodávky HSV</t>
  </si>
  <si>
    <t xml:space="preserve">    1 -  Zemní práce</t>
  </si>
  <si>
    <t xml:space="preserve">    2 -  Zakládání</t>
  </si>
  <si>
    <t xml:space="preserve">    5 -  Komunikace pozemní</t>
  </si>
  <si>
    <t xml:space="preserve">    8 -  Trubní vedení</t>
  </si>
  <si>
    <t xml:space="preserve">    9 -  Ostatní konstrukce a práce, bourání</t>
  </si>
  <si>
    <t>M -  Práce a dodávky M</t>
  </si>
  <si>
    <t xml:space="preserve">    46-M -  Zemní práce při extr.mont.pracích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</si>
  <si>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</si>
  <si>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</si>
  <si>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</si>
  <si>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</si>
  <si>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</si>
  <si>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</si>
  <si>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</si>
  <si>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</si>
  <si>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</si>
  <si>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</si>
  <si>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</si>
  <si>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</si>
  <si>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</si>
  <si>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</si>
  <si>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</si>
  <si>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 xml:space="preserve"> Práce a dodávky HSV</t>
  </si>
  <si>
    <t>ROZPOCET</t>
  </si>
  <si>
    <t xml:space="preserve"> Zemní práce</t>
  </si>
  <si>
    <t>K</t>
  </si>
  <si>
    <t>11100R001</t>
  </si>
  <si>
    <t>Kácení stromu, odstranění pařezu, odvoz dřevní hmoty, zásyp jámy po pařezu</t>
  </si>
  <si>
    <t>kus</t>
  </si>
  <si>
    <t>4</t>
  </si>
  <si>
    <t>1541068083</t>
  </si>
  <si>
    <t>VV</t>
  </si>
  <si>
    <t>"všechny výměry odečteny z příloh: Koordinační situace, Vzorový příčný řez, Příčné řezy - platí pro celý Soupis prací"</t>
  </si>
  <si>
    <t>"odvozné vzdálenosti na skládky jsou uvažovány 20 km, na deponie 2 km - tyto jsou určeny pro potřebu kontrolního rozpočtu"</t>
  </si>
  <si>
    <t>"skutečné odvozné vzdálenosti jsou věcí zhotovitele a údaje o vzdálenosti nejsou závázné - uchazeč ocení dle svého uvážení beze změny Soupisu prací"</t>
  </si>
  <si>
    <t>111101101</t>
  </si>
  <si>
    <t>Odstranění travin z celkové plochy do 0,1 ha</t>
  </si>
  <si>
    <t>ha</t>
  </si>
  <si>
    <t>325927592</t>
  </si>
  <si>
    <t>"součet ploch jednotlivě do 0,1 ha" 1140/10000</t>
  </si>
  <si>
    <t>3</t>
  </si>
  <si>
    <t>111201101</t>
  </si>
  <si>
    <t>Odstranění křovin a stromů průměru kmene do 100 mm i s kořeny z celkové plochy do 1000 m2</t>
  </si>
  <si>
    <t>m2</t>
  </si>
  <si>
    <t>1853025601</t>
  </si>
  <si>
    <t>113106121</t>
  </si>
  <si>
    <t>Rozebrání dlažeb komunikací pro pěší z betonových nebo kamenných dlaždic</t>
  </si>
  <si>
    <t>1415187769</t>
  </si>
  <si>
    <t>"z  chodníků a vjezdů" 102+45</t>
  </si>
  <si>
    <t>5</t>
  </si>
  <si>
    <t>113107132</t>
  </si>
  <si>
    <t>Odstranění podkladu pl do 50 m2 z betonu prostého tl 300 mm</t>
  </si>
  <si>
    <t>286951532</t>
  </si>
  <si>
    <t>"z vjezdů - součet jednotlivých ploch do 50 m2" 37</t>
  </si>
  <si>
    <t>113107143</t>
  </si>
  <si>
    <t>Odstranění podkladu pl do 50 m2 živičných tl 150 mm</t>
  </si>
  <si>
    <t>1975323200</t>
  </si>
  <si>
    <t>"z vjezdů - součet ploch do 50 m2" 408</t>
  </si>
  <si>
    <t>7</t>
  </si>
  <si>
    <t>113107162</t>
  </si>
  <si>
    <t>Odstranění podkladu pl přes 50 do 200 m2 z kameniva drceného tl 200 mm</t>
  </si>
  <si>
    <t>-2069916710</t>
  </si>
  <si>
    <t>2337"podkladní vrstva v chodníků a vjezdů"</t>
  </si>
  <si>
    <t>8</t>
  </si>
  <si>
    <t>113107182</t>
  </si>
  <si>
    <t>Odstranění podkladu pl přes 50 do 200 m2 živičných tl 100 mm</t>
  </si>
  <si>
    <t>-1986253095</t>
  </si>
  <si>
    <t>"z chodníků - součet jednotlivých ploch do 200 m2" 1745</t>
  </si>
  <si>
    <t>9</t>
  </si>
  <si>
    <t>113107222</t>
  </si>
  <si>
    <t>Odstranění podkladu pl přes 200 m2 z kameniva drceného tl 200 mm</t>
  </si>
  <si>
    <t>1768179270</t>
  </si>
  <si>
    <t>"z vozovek" 4980</t>
  </si>
  <si>
    <t>10</t>
  </si>
  <si>
    <t>113107231</t>
  </si>
  <si>
    <t>Odstranění podkladu pl přes 200 m2 z betonu prostého tl 150 mm</t>
  </si>
  <si>
    <t>1529618491</t>
  </si>
  <si>
    <t>11</t>
  </si>
  <si>
    <t>113107244</t>
  </si>
  <si>
    <t>Odstranění podkladu pl přes 200 m2 živičných tl 200 mm</t>
  </si>
  <si>
    <t>-1744288860</t>
  </si>
  <si>
    <t>12</t>
  </si>
  <si>
    <t>113154124</t>
  </si>
  <si>
    <t>Frézování živičného krytu tl 100 mm pruh š 1 m pl do 500 m2 bez překážek v trase</t>
  </si>
  <si>
    <t>1780473501</t>
  </si>
  <si>
    <t>13</t>
  </si>
  <si>
    <t>113201112</t>
  </si>
  <si>
    <t>Vytrhání obrub silničních ležatých</t>
  </si>
  <si>
    <t>m</t>
  </si>
  <si>
    <t>422614202</t>
  </si>
  <si>
    <t>14</t>
  </si>
  <si>
    <t>113202111</t>
  </si>
  <si>
    <t>Vytrhání obrub krajníků obrubníků stojatých</t>
  </si>
  <si>
    <t>1267580908</t>
  </si>
  <si>
    <t>113203111</t>
  </si>
  <si>
    <t>Vytrhání obrub z dlažebních kostek</t>
  </si>
  <si>
    <t>2133485291</t>
  </si>
  <si>
    <t>16</t>
  </si>
  <si>
    <t>120001101</t>
  </si>
  <si>
    <t>Příplatek za ztížení vykopávky v blízkosti podzemního vedení</t>
  </si>
  <si>
    <t>m3</t>
  </si>
  <si>
    <t>-1747881480</t>
  </si>
  <si>
    <t>"25%" výkop/100*25</t>
  </si>
  <si>
    <t>17</t>
  </si>
  <si>
    <t>121101101</t>
  </si>
  <si>
    <t>Sejmutí ornice s přemístěním na vzdálenost do 50 m</t>
  </si>
  <si>
    <t>357272406</t>
  </si>
  <si>
    <t>1140*0,15</t>
  </si>
  <si>
    <t>18</t>
  </si>
  <si>
    <t>122202202</t>
  </si>
  <si>
    <t>Odkopávky a prokopávky nezapažené pro silnice objemu do 1000 m3 v hornině tř. 3</t>
  </si>
  <si>
    <t>1074589305</t>
  </si>
  <si>
    <t>vozovka_asfalt*0,43</t>
  </si>
  <si>
    <t>rozšíření_pod_obr</t>
  </si>
  <si>
    <t>"rozšíření pod obrubou" obruba_OP3*0,42*0,43+382*0,43*0,3</t>
  </si>
  <si>
    <t>"sanace" vozovka_asfalt*0,57</t>
  </si>
  <si>
    <t>vozovka_dlažba_zvýš*0,43</t>
  </si>
  <si>
    <t>vozovka_dlažba_bet*0,43</t>
  </si>
  <si>
    <t>chodník_dlažba_bet*0,24</t>
  </si>
  <si>
    <t>chodník_mlat*0,24</t>
  </si>
  <si>
    <t>parkování_vjezdy*0,43</t>
  </si>
  <si>
    <t>"sanace rozšíření pod obrubou" 0,57*851,28</t>
  </si>
  <si>
    <t>"sanace"vozovka_dlažba_zvýš*0,57</t>
  </si>
  <si>
    <t>"sanace"vozovka_dlažba_bet*0,57</t>
  </si>
  <si>
    <t>"sanace"parkování_vjezdy*0,57</t>
  </si>
  <si>
    <t>trávník*0,15</t>
  </si>
  <si>
    <t>"zemní práce navíc - snížení nivelety" 1174,256</t>
  </si>
  <si>
    <t>Mezisoučet</t>
  </si>
  <si>
    <t>"minus odpočet vybouraných konstrukcí"</t>
  </si>
  <si>
    <t>-odstr_asf100mm_chod*0,1</t>
  </si>
  <si>
    <t>-odstr_asf150mm_vjezd*0,15</t>
  </si>
  <si>
    <t>-odstr_asfalt200mm*0,2</t>
  </si>
  <si>
    <t>-odstr_bet_dlažby*0,06</t>
  </si>
  <si>
    <t>-odstr_bet300mm_vjezd*0,3</t>
  </si>
  <si>
    <t>-odstr_beton150mm*0,15</t>
  </si>
  <si>
    <t>-odstr_štěrk200mm*0,2</t>
  </si>
  <si>
    <t>"odstr_štěrk200mm chodníky a vjezdy" -2337*0,2</t>
  </si>
  <si>
    <t>-sejmutí_ornice*0,15</t>
  </si>
  <si>
    <t>Součet</t>
  </si>
  <si>
    <t>19</t>
  </si>
  <si>
    <t>122202209</t>
  </si>
  <si>
    <t>Příplatek k odkopávkám a prokopávkám pro silnice v hornině tř. 3 za lepivost</t>
  </si>
  <si>
    <t>-1037713644</t>
  </si>
  <si>
    <t>20</t>
  </si>
  <si>
    <t>130901121</t>
  </si>
  <si>
    <t>Bourání kcí v hloubených vykopávkách ze zdiva z betonu prostého ručně</t>
  </si>
  <si>
    <t>-950098182</t>
  </si>
  <si>
    <t>odstr_vpustí</t>
  </si>
  <si>
    <t>"vybourání uličních vpustí vč. vytržení poklopu" 11*0,24</t>
  </si>
  <si>
    <t>132201102</t>
  </si>
  <si>
    <t>Hloubení rýh š do 600 mm v hornině tř. 3 objemu přes 100 m3</t>
  </si>
  <si>
    <t>575343482</t>
  </si>
  <si>
    <t>"pro trativody" 1450*0,1814</t>
  </si>
  <si>
    <t>"pro chráničky" (579+102)*0,8*0,35</t>
  </si>
  <si>
    <t>22</t>
  </si>
  <si>
    <t>132201109</t>
  </si>
  <si>
    <t>Příplatek za lepivost k hloubení rýh š do 600 mm v hornině tř. 3</t>
  </si>
  <si>
    <t>-710094500</t>
  </si>
  <si>
    <t>23</t>
  </si>
  <si>
    <t>133201101</t>
  </si>
  <si>
    <t>Hloubení šachet v hornině tř. 3 objemu do 100 m3</t>
  </si>
  <si>
    <t>1746077938</t>
  </si>
  <si>
    <t>"pro vpusti" 1,2*1,2*(1,5-0,73)*32</t>
  </si>
  <si>
    <t>24</t>
  </si>
  <si>
    <t>133201109</t>
  </si>
  <si>
    <t>Příplatek za lepivost u hloubení šachet v hornině tř. 3</t>
  </si>
  <si>
    <t>1673506001</t>
  </si>
  <si>
    <t>25</t>
  </si>
  <si>
    <t>162301501</t>
  </si>
  <si>
    <t>Vodorovné přemístění křovin do 5 km D kmene do 100 mm</t>
  </si>
  <si>
    <t>-615746514</t>
  </si>
  <si>
    <t>odstr_křovín*4</t>
  </si>
  <si>
    <t>26</t>
  </si>
  <si>
    <t>162601102</t>
  </si>
  <si>
    <t>Vodorovné přemístění do 5000 m výkopku/sypaniny z horniny tř. 1 až 4</t>
  </si>
  <si>
    <t>1350374202</t>
  </si>
  <si>
    <t>sejmutí_ornice*2</t>
  </si>
  <si>
    <t>27</t>
  </si>
  <si>
    <t>162701105</t>
  </si>
  <si>
    <t>Vodorovné přemístění do 10000 m výkopku/sypaniny z horniny tř. 1 až 4</t>
  </si>
  <si>
    <t>-1473290354</t>
  </si>
  <si>
    <t>"přebytek ornice k dalšímu využití bez poplatku za skládku" sejmutí_ornice-trávník*0,15</t>
  </si>
  <si>
    <t>výkop+šachta+rýha60</t>
  </si>
  <si>
    <t>28</t>
  </si>
  <si>
    <t>162701109</t>
  </si>
  <si>
    <t>Příplatek k vodorovnému přemístění výkopku/sypaniny z horniny tř. 1 až 4 ZKD 1000 m přes 10000 m</t>
  </si>
  <si>
    <t>-855909077</t>
  </si>
  <si>
    <t>odvoz_výkopku_*10</t>
  </si>
  <si>
    <t>29</t>
  </si>
  <si>
    <t>167101101</t>
  </si>
  <si>
    <t>Nakládání výkopku z hornin tř. 1 až 4 do 100 m3</t>
  </si>
  <si>
    <t>1140806898</t>
  </si>
  <si>
    <t>"ornice na deponii" sejmutí_ornice</t>
  </si>
  <si>
    <t>30</t>
  </si>
  <si>
    <t>171201201</t>
  </si>
  <si>
    <t>Uložení sypaniny na skládky</t>
  </si>
  <si>
    <t>1561155772</t>
  </si>
  <si>
    <t>31</t>
  </si>
  <si>
    <t>171201211</t>
  </si>
  <si>
    <t>Poplatek za uložení odpadu ze sypaniny na skládce (skládkovné)</t>
  </si>
  <si>
    <t>t</t>
  </si>
  <si>
    <t>1422647392</t>
  </si>
  <si>
    <t>odvoz_výkopku*1,7</t>
  </si>
  <si>
    <t>32</t>
  </si>
  <si>
    <t>174101101</t>
  </si>
  <si>
    <t>Zásyp jam, šachet rýh nebo kolem objektů sypaninou se zhutněním</t>
  </si>
  <si>
    <t>-1320257716</t>
  </si>
  <si>
    <t>"obsyp vpustí" 1,2*1,2*0,73*30-0,206*32</t>
  </si>
  <si>
    <t>"zásyp jam po vpustích" 1,2*1,2*0,73*11</t>
  </si>
  <si>
    <t>"zásyp rýh pro chráničky" (579+102)*0,35*0,6</t>
  </si>
  <si>
    <t>33</t>
  </si>
  <si>
    <t>M</t>
  </si>
  <si>
    <t>583312010</t>
  </si>
  <si>
    <t>štěrkopísek netříděný stabilizační zemina</t>
  </si>
  <si>
    <t>1338060555</t>
  </si>
  <si>
    <t>zásyp*1,2*2,1</t>
  </si>
  <si>
    <t>34</t>
  </si>
  <si>
    <t>181301112</t>
  </si>
  <si>
    <t>Rozprostření ornice tl vrstvy do 150 mm pl přes 500 m2 v rovině nebo ve svahu do 1:5</t>
  </si>
  <si>
    <t>335814577</t>
  </si>
  <si>
    <t>35</t>
  </si>
  <si>
    <t>181411131</t>
  </si>
  <si>
    <t>Založení parkového trávníku výsevem plochy do 1000 m2 v rovině a ve svahu do 1:5</t>
  </si>
  <si>
    <t>-1023888128</t>
  </si>
  <si>
    <t>36</t>
  </si>
  <si>
    <t>005724150</t>
  </si>
  <si>
    <t>osivo směs travní parková směs exclusive</t>
  </si>
  <si>
    <t>kg</t>
  </si>
  <si>
    <t>-1361251332</t>
  </si>
  <si>
    <t>(trávník)*0,05</t>
  </si>
  <si>
    <t>181951101</t>
  </si>
  <si>
    <t>Úprava pláně v hornině tř. 1 až 4 bez zhutnění</t>
  </si>
  <si>
    <t>395204561</t>
  </si>
  <si>
    <t>38</t>
  </si>
  <si>
    <t>181951102</t>
  </si>
  <si>
    <t>Úprava pláně v hornině tř. 1 až 4 se zhutněním</t>
  </si>
  <si>
    <t>-537491866</t>
  </si>
  <si>
    <t>851,28</t>
  </si>
  <si>
    <t>39</t>
  </si>
  <si>
    <t>18200R001</t>
  </si>
  <si>
    <t>Ostatní náklady na pořízení trávníku, odplevelení, zalévání, zemědělská příprava půdy vč. hnojení, údržba do 1. sečení</t>
  </si>
  <si>
    <t>381102237</t>
  </si>
  <si>
    <t>18410R001</t>
  </si>
  <si>
    <t>Rozprostření ornice pl do 500 m2 ve svahu přes 1:5 tl vrstvy do 150 mm</t>
  </si>
  <si>
    <t>1168101511</t>
  </si>
  <si>
    <t xml:space="preserve"> Zakládání</t>
  </si>
  <si>
    <t>41</t>
  </si>
  <si>
    <t>212752311</t>
  </si>
  <si>
    <t>Trativod z drenážních trubek plastových tuhých DN 100 mm včetně lože otevřený výkop</t>
  </si>
  <si>
    <t>1198202997</t>
  </si>
  <si>
    <t xml:space="preserve"> Komunikace pozemní</t>
  </si>
  <si>
    <t>42</t>
  </si>
  <si>
    <t>564671113</t>
  </si>
  <si>
    <t>Podklad z kameniva hrubého drceného vel. 63-125 mm tl 270 mm</t>
  </si>
  <si>
    <t>-1508006799</t>
  </si>
  <si>
    <t>851,28"rozš. pod obr"</t>
  </si>
  <si>
    <t>43</t>
  </si>
  <si>
    <t>564681111</t>
  </si>
  <si>
    <t>Podklad z kameniva hrubého drceného vel. 63-125 mm tl 300 mm</t>
  </si>
  <si>
    <t>-1701696766</t>
  </si>
  <si>
    <t>vozovka_asfalt+vozovka_dlažba_bet+vozovka_dlažba_zvýš+851,28+parkování_vjezdy</t>
  </si>
  <si>
    <t>44</t>
  </si>
  <si>
    <t>564732111</t>
  </si>
  <si>
    <t>Podklad z vibrovaného štěrku VŠ tl 100 mm</t>
  </si>
  <si>
    <t>1731288117</t>
  </si>
  <si>
    <t>45</t>
  </si>
  <si>
    <t>564831111</t>
  </si>
  <si>
    <t>Podklad ze štěrkodrtě ŠD tl 100 mm</t>
  </si>
  <si>
    <t>1963303345</t>
  </si>
  <si>
    <t>46</t>
  </si>
  <si>
    <t>564841113</t>
  </si>
  <si>
    <t>Podklad ze štěrkodrtě ŠD tl 140 mm</t>
  </si>
  <si>
    <t>-916368972</t>
  </si>
  <si>
    <t>47</t>
  </si>
  <si>
    <t>564851111</t>
  </si>
  <si>
    <t>Podklad ze štěrkodrtě ŠD tl 150 mm</t>
  </si>
  <si>
    <t>2023614918</t>
  </si>
  <si>
    <t>"ŠD B"chodník_dlažba_bet</t>
  </si>
  <si>
    <t>48</t>
  </si>
  <si>
    <t>564851112</t>
  </si>
  <si>
    <t>Podklad ze štěrkodrtě ŠD tl 160 mm</t>
  </si>
  <si>
    <t>-1337790496</t>
  </si>
  <si>
    <t>49</t>
  </si>
  <si>
    <t>564861111</t>
  </si>
  <si>
    <t>Podklad ze štěrkodrtě ŠD tl 200 mm</t>
  </si>
  <si>
    <t>-1539557065</t>
  </si>
  <si>
    <t>"ŠD A" vozovka_asfalt</t>
  </si>
  <si>
    <t>50</t>
  </si>
  <si>
    <t>56712R113</t>
  </si>
  <si>
    <t>Podklad ze směsi stmelené cementem SC C 3/4 150 mm</t>
  </si>
  <si>
    <t>-1468495619</t>
  </si>
  <si>
    <t>vozovka_dlažba_bet+vozovka_dlažba_zvýš+parkování_vjezdy</t>
  </si>
  <si>
    <t>51</t>
  </si>
  <si>
    <t>56712R115</t>
  </si>
  <si>
    <t>Podklad ze směsi stmelené cementem SC C 3/4 130 mm</t>
  </si>
  <si>
    <t>1556669336</t>
  </si>
  <si>
    <t>52</t>
  </si>
  <si>
    <t>571907112</t>
  </si>
  <si>
    <t>Posyp krytu kamenivem drceným nebo těženým do 40 kg/m2</t>
  </si>
  <si>
    <t>-1680962632</t>
  </si>
  <si>
    <t>53</t>
  </si>
  <si>
    <t>573111112</t>
  </si>
  <si>
    <t>Postřik živičný infiltrační s posypem z asfaltu množství 1 kg/m2</t>
  </si>
  <si>
    <t>-166027729</t>
  </si>
  <si>
    <t>vozovka_asfalt+odstr_asf_fréza100mm-vodící_proužek*0,25</t>
  </si>
  <si>
    <t>54</t>
  </si>
  <si>
    <t>573231111</t>
  </si>
  <si>
    <t>Postřik živičný spojovací ze silniční emulze v množství do 0,7 kg/m2</t>
  </si>
  <si>
    <t>-1186344750</t>
  </si>
  <si>
    <t>55</t>
  </si>
  <si>
    <t>577134111</t>
  </si>
  <si>
    <t>Asfaltový beton vrstva obrusná ACO 11 (ABS) tř. I tl 40 mm š do 3 m z nemodifikovaného asfaltu</t>
  </si>
  <si>
    <t>2087752635</t>
  </si>
  <si>
    <t>56</t>
  </si>
  <si>
    <t>577155122</t>
  </si>
  <si>
    <t>Asfaltový beton vrstva ložní ACL 16 (ABH) tl 60 mm š přes 3 m z nemodifikovaného asfaltu</t>
  </si>
  <si>
    <t>-762162395</t>
  </si>
  <si>
    <t>57</t>
  </si>
  <si>
    <t>596211112</t>
  </si>
  <si>
    <t>Kladení zámkové dlažby komunikací pro pěší tl 60 mm skupiny A pl do 300 m2</t>
  </si>
  <si>
    <t>-1581031581</t>
  </si>
  <si>
    <t>58</t>
  </si>
  <si>
    <t>592453080</t>
  </si>
  <si>
    <t>dlažba BEST-KLASIKO 20 x 10 x 6 cm přírodní</t>
  </si>
  <si>
    <t>518302891</t>
  </si>
  <si>
    <t>(chodník_dlažba_bet-47)*1,02</t>
  </si>
  <si>
    <t>59</t>
  </si>
  <si>
    <t>592453081</t>
  </si>
  <si>
    <t>-1701017859</t>
  </si>
  <si>
    <t>47*1,02</t>
  </si>
  <si>
    <t>60</t>
  </si>
  <si>
    <t>596211114</t>
  </si>
  <si>
    <t>Příplatek za kombinaci dvou barev u kladení betonových dlažeb komunikací pro pěší tl 60 mm skupiny A</t>
  </si>
  <si>
    <t>-1442440331</t>
  </si>
  <si>
    <t>61</t>
  </si>
  <si>
    <t>596212210</t>
  </si>
  <si>
    <t>Kladení zámkové dlažby pozemních komunikací tl 80 mm skupiny A pl do 50 m2</t>
  </si>
  <si>
    <t>1422570703</t>
  </si>
  <si>
    <t>62</t>
  </si>
  <si>
    <t>596212213</t>
  </si>
  <si>
    <t>Kladení zámkové dlažby pozemních komunikací tl 80 mm skupiny A pl přes 300 m2</t>
  </si>
  <si>
    <t>1026375124</t>
  </si>
  <si>
    <t>vozovka_dlažba_zvýš+parkování_vjezdy</t>
  </si>
  <si>
    <t>63</t>
  </si>
  <si>
    <t>592453110</t>
  </si>
  <si>
    <t>dlažba betonová 20 x 10 x 8 cm přírodní</t>
  </si>
  <si>
    <t>-763608787</t>
  </si>
  <si>
    <t>(vozovka_dlažba_bet+vozovka_dlažba_zvýš+parkování_vjezdy-77)*1,02</t>
  </si>
  <si>
    <t>64</t>
  </si>
  <si>
    <t>592453119</t>
  </si>
  <si>
    <t>dlažba betonová 20 x 10 x 8 cm barevná pro nevidomé</t>
  </si>
  <si>
    <t>1738456987</t>
  </si>
  <si>
    <t>77*1,02</t>
  </si>
  <si>
    <t>65</t>
  </si>
  <si>
    <t>596212214</t>
  </si>
  <si>
    <t>Příplatek za kombinaci dvou barev u betonových dlažeb pozemních komunikací tl 80 mm skupiny A</t>
  </si>
  <si>
    <t>-1149956336</t>
  </si>
  <si>
    <t xml:space="preserve"> Trubní vedení</t>
  </si>
  <si>
    <t>66</t>
  </si>
  <si>
    <t>895941111</t>
  </si>
  <si>
    <t>Zřízení vpusti kanalizační uliční z betonových dílců typ UV-50 normální</t>
  </si>
  <si>
    <t>1754365731</t>
  </si>
  <si>
    <t>67</t>
  </si>
  <si>
    <t>592VP0025</t>
  </si>
  <si>
    <t xml:space="preserve">Souprava dílců vpusti </t>
  </si>
  <si>
    <t>-921077023</t>
  </si>
  <si>
    <t>68</t>
  </si>
  <si>
    <t>899204111</t>
  </si>
  <si>
    <t>Osazení mříží litinových včetně rámů a košů na bahno hmotnosti nad 150 kg</t>
  </si>
  <si>
    <t>-1558403662</t>
  </si>
  <si>
    <t>69</t>
  </si>
  <si>
    <t>552VP0004</t>
  </si>
  <si>
    <t>Mříž pro vozovku s nálevkou a košem na bláto a kaly</t>
  </si>
  <si>
    <t>346835632</t>
  </si>
  <si>
    <t>70</t>
  </si>
  <si>
    <t>899331111</t>
  </si>
  <si>
    <t>Výšková úprava uličního vstupu nebo vpusti do 200 mm zvýšením poklopu</t>
  </si>
  <si>
    <t>-1991760448</t>
  </si>
  <si>
    <t>71</t>
  </si>
  <si>
    <t>899431111</t>
  </si>
  <si>
    <t>Výšková úprava uličního vstupu nebo vpusti do 200 mm zvýšením krycího hrnce, šoupěte nebo hydrantu</t>
  </si>
  <si>
    <t>1258175319</t>
  </si>
  <si>
    <t xml:space="preserve"> Ostatní konstrukce a práce, bourání</t>
  </si>
  <si>
    <t>72</t>
  </si>
  <si>
    <t>911111111</t>
  </si>
  <si>
    <t>Montáž zábradlí ocelového zabetonovaného</t>
  </si>
  <si>
    <t>-1391453109</t>
  </si>
  <si>
    <t>73</t>
  </si>
  <si>
    <t>553VP0005</t>
  </si>
  <si>
    <t>Zábradlí trubkové vč. nátěru</t>
  </si>
  <si>
    <t>-1540549226</t>
  </si>
  <si>
    <t>74</t>
  </si>
  <si>
    <t>912111112</t>
  </si>
  <si>
    <t>Montáž zábrany parkovací sloupku v do 800 mm se zabetonovanou patkou</t>
  </si>
  <si>
    <t>-30407467</t>
  </si>
  <si>
    <t>552VP0006a</t>
  </si>
  <si>
    <t>Zahrazovací litinový sloupek (8mi boký antiparkovací)</t>
  </si>
  <si>
    <t>-562794416</t>
  </si>
  <si>
    <t>76</t>
  </si>
  <si>
    <t>913121111</t>
  </si>
  <si>
    <t>Montáž a demontáž dočasné dopravní značky kompletní základní</t>
  </si>
  <si>
    <t>260333287</t>
  </si>
  <si>
    <t>"fáze 1 - 5 v každé fázi 12 značek a 6 zábran" 5*12</t>
  </si>
  <si>
    <t>77</t>
  </si>
  <si>
    <t>913121211</t>
  </si>
  <si>
    <t>Příplatek k dočasné dopravní značce kompletní základní za první a ZKD den použití</t>
  </si>
  <si>
    <t>1050299397</t>
  </si>
  <si>
    <t>"každá etapa 2 měsíce tj. 62 dnů" 60*62</t>
  </si>
  <si>
    <t>78</t>
  </si>
  <si>
    <t>914111111</t>
  </si>
  <si>
    <t>Montáž svislé dopravní značky do velikosti 1 m2 objímkami na sloupek nebo konzolu</t>
  </si>
  <si>
    <t>340857300</t>
  </si>
  <si>
    <t>"IZ8a" 4</t>
  </si>
  <si>
    <t>79</t>
  </si>
  <si>
    <t>404VP0001</t>
  </si>
  <si>
    <t>značka dopravní reflexní velká</t>
  </si>
  <si>
    <t>1478521271</t>
  </si>
  <si>
    <t>80</t>
  </si>
  <si>
    <t>914511112</t>
  </si>
  <si>
    <t>Montáž sloupku dopravních značek délky do 3,5 m s betonovým základem a patkou</t>
  </si>
  <si>
    <t>1515826965</t>
  </si>
  <si>
    <t>81</t>
  </si>
  <si>
    <t>404VP0002</t>
  </si>
  <si>
    <t>sloupek pro dopravní značku s patkou</t>
  </si>
  <si>
    <t>300039015</t>
  </si>
  <si>
    <t>82</t>
  </si>
  <si>
    <t>915491211</t>
  </si>
  <si>
    <t>Osazení vodícího proužku z betonových desek do betonového lože tl do 100 mm š proužku 250 mm</t>
  </si>
  <si>
    <t>53567041</t>
  </si>
  <si>
    <t>83</t>
  </si>
  <si>
    <t>592185630</t>
  </si>
  <si>
    <t>krajník silniční betonový ABK 50/25/10 50x25x10 cm</t>
  </si>
  <si>
    <t>964436420</t>
  </si>
  <si>
    <t>obruba_OP3*2*1,01</t>
  </si>
  <si>
    <t>84</t>
  </si>
  <si>
    <t>916241113</t>
  </si>
  <si>
    <t>Osazení obrubníku kamenného ležatého s boční opěrou do lože z betonu prostého</t>
  </si>
  <si>
    <t>454746504</t>
  </si>
  <si>
    <t>"nové obruby" 1754</t>
  </si>
  <si>
    <t>85</t>
  </si>
  <si>
    <t>583803340</t>
  </si>
  <si>
    <t>obrubník kamenný přímý,  (aAP) žula,OP3 25x20</t>
  </si>
  <si>
    <t>1494598082</t>
  </si>
  <si>
    <t>obruba_OP3-OP3R1_3-OP3R10-OP3R4</t>
  </si>
  <si>
    <t>86</t>
  </si>
  <si>
    <t>583804240</t>
  </si>
  <si>
    <t>obrubník kamenný obloukový , (bPP) žula, r=1÷3 m OP3 25x20</t>
  </si>
  <si>
    <t>861133447</t>
  </si>
  <si>
    <t>"R1" 1,57+1,59</t>
  </si>
  <si>
    <t>"R2" 5,22+2,37*2+3,1+2,93*2</t>
  </si>
  <si>
    <t>"R3" 4,76+4,48+4,43+4,75+4,68+4,73+4,7</t>
  </si>
  <si>
    <t>87</t>
  </si>
  <si>
    <t>583804340</t>
  </si>
  <si>
    <t>obrubník kamenný obloukový , (bPP) žula, r=3÷5 m OP3 25x20</t>
  </si>
  <si>
    <t>952934276</t>
  </si>
  <si>
    <t>"R4" 6,23+6,28</t>
  </si>
  <si>
    <t>88</t>
  </si>
  <si>
    <t>583804440</t>
  </si>
  <si>
    <t>obrubník kamenný obloukový , (bPP) žula, r=5÷10 m OP3 25x20</t>
  </si>
  <si>
    <t>-553405474</t>
  </si>
  <si>
    <t>"R10" 5,73</t>
  </si>
  <si>
    <t>89</t>
  </si>
  <si>
    <t>916241213</t>
  </si>
  <si>
    <t>Osazení obrubníku kamenného stojatého s boční opěrou do lože z betonu prostého</t>
  </si>
  <si>
    <t>-784099808</t>
  </si>
  <si>
    <t>"OP7" 382</t>
  </si>
  <si>
    <t>90</t>
  </si>
  <si>
    <t>583803740</t>
  </si>
  <si>
    <t>obrubník kamenný přímý, (bSM) žula, OP7 12x25</t>
  </si>
  <si>
    <t>2134195474</t>
  </si>
  <si>
    <t>OP7_obrubník*1,01</t>
  </si>
  <si>
    <t>91</t>
  </si>
  <si>
    <t>916331112</t>
  </si>
  <si>
    <t>Osazení zahradního obrubníku betonového do lože z betonu s boční opěrou</t>
  </si>
  <si>
    <t>1326321623</t>
  </si>
  <si>
    <t>92</t>
  </si>
  <si>
    <t>592172200</t>
  </si>
  <si>
    <t>obrubník betonový parkový 100 x 8 x 20 cm šedý</t>
  </si>
  <si>
    <t>-2071481483</t>
  </si>
  <si>
    <t>502*1,01</t>
  </si>
  <si>
    <t>93</t>
  </si>
  <si>
    <t>916991121</t>
  </si>
  <si>
    <t>Lože pod obrubníky, krajníky nebo obruby z dlažebních kostek z betonu prostého</t>
  </si>
  <si>
    <t>-320599840</t>
  </si>
  <si>
    <t>obruba_OP3*(0,03+0,075)</t>
  </si>
  <si>
    <t>OP7_obrubník*0,055</t>
  </si>
  <si>
    <t>502*0,04"záhradní obrubník"</t>
  </si>
  <si>
    <t>94</t>
  </si>
  <si>
    <t>919112212</t>
  </si>
  <si>
    <t>Řezání spár pro vytvoření komůrky š 10 mm hl 20 mm pro těsnící zálivku v živičném krytu</t>
  </si>
  <si>
    <t>-1363610769</t>
  </si>
  <si>
    <t>1754+382+6,3+3,5+6</t>
  </si>
  <si>
    <t>95</t>
  </si>
  <si>
    <t>919122111</t>
  </si>
  <si>
    <t>Těsnění spár zálivkou za tepla pro komůrky š 10 mm hl 20 mm s těsnicím profilem</t>
  </si>
  <si>
    <t>-1532132152</t>
  </si>
  <si>
    <t>96</t>
  </si>
  <si>
    <t>919726202</t>
  </si>
  <si>
    <t>Geotextilie pro vyztužení, separaci a filtraci tkaná z PP podélná pevnost v tahu do 50 kN/m</t>
  </si>
  <si>
    <t>-158641389</t>
  </si>
  <si>
    <t>vozovka_asfalt+vozovka_dlažba_bet+vozovka_dlažba_zvýš+851,26+parkování_vjezdy</t>
  </si>
  <si>
    <t>97</t>
  </si>
  <si>
    <t>919735114</t>
  </si>
  <si>
    <t>Řezání stávajícího živičného krytu hl do 200 mm</t>
  </si>
  <si>
    <t>-1036876857</t>
  </si>
  <si>
    <t>98</t>
  </si>
  <si>
    <t>935113111</t>
  </si>
  <si>
    <t>Osazení odvodňovacího polymerbetonového žlabu s krycím roštem šířky do 200 mm</t>
  </si>
  <si>
    <t>-274458325</t>
  </si>
  <si>
    <t>99</t>
  </si>
  <si>
    <t>592VPR013</t>
  </si>
  <si>
    <t>Odvodňovací žlab šíře 100 mm s litinovou mříží pro zatížení B125, kompletní systém</t>
  </si>
  <si>
    <t>-1580639274</t>
  </si>
  <si>
    <t>100</t>
  </si>
  <si>
    <t>997221551</t>
  </si>
  <si>
    <t>Vodorovná doprava suti ze sypkých materiálů do 1 km</t>
  </si>
  <si>
    <t>502656472</t>
  </si>
  <si>
    <t>odstr_štěrk200mm*0,2*2+2337*0,2*2</t>
  </si>
  <si>
    <t>odstr_asf_fréza100mm*0,1*2,35</t>
  </si>
  <si>
    <t>101</t>
  </si>
  <si>
    <t>997221559</t>
  </si>
  <si>
    <t>Příplatek ZKD 1 km u vodorovné dopravy suti ze sypkých materiálů</t>
  </si>
  <si>
    <t>719666813</t>
  </si>
  <si>
    <t>odvoz_sypké_suti*19</t>
  </si>
  <si>
    <t>102</t>
  </si>
  <si>
    <t>997221561</t>
  </si>
  <si>
    <t>Vodorovná doprava suti z kusových materiálů do 1 km</t>
  </si>
  <si>
    <t>-1975111152</t>
  </si>
  <si>
    <t>odstr_asf100mm_chod*0,1*2,35+odstr_asf150mm_vjezd*0,15*2,35+odstr_asfalt200mm*0,2*2,34</t>
  </si>
  <si>
    <t>odstr_bet_dlažby*0,06*2,4+odstr_bet300mm_vjezd*0,3*2,4+odstr_beton150mm*0,15*2,4+(odstr_obrub_siln_lež+odstr_obrub_stoj_kra+odstr_obrub_VD)*0,04</t>
  </si>
  <si>
    <t>103</t>
  </si>
  <si>
    <t>997221569</t>
  </si>
  <si>
    <t>Příplatek ZKD 1 km u vodorovné dopravy suti z kusových materiálů</t>
  </si>
  <si>
    <t>768585278</t>
  </si>
  <si>
    <t>odvoz_suti_kusové*19</t>
  </si>
  <si>
    <t>104</t>
  </si>
  <si>
    <t>997221571</t>
  </si>
  <si>
    <t>Vodorovná doprava vybouraných hmot do 1 km</t>
  </si>
  <si>
    <t>-1905746755</t>
  </si>
  <si>
    <t>"poplatek za uložení těchto materiálů se nepředpokládá - materiál objedbatele"</t>
  </si>
  <si>
    <t>odstr_obrub_siln_lež*0,23+odstr_obrub_stoj_kra*0,178+odstr_obrub_VD*0,16*2+"mříže vpustí" 22*0,15</t>
  </si>
  <si>
    <t>105</t>
  </si>
  <si>
    <t>997221579</t>
  </si>
  <si>
    <t>Příplatek ZKD 1 km u vodorovné dopravy vybouraných hmot</t>
  </si>
  <si>
    <t>-428652139</t>
  </si>
  <si>
    <t>odvoz_hmot*19</t>
  </si>
  <si>
    <t>106</t>
  </si>
  <si>
    <t>997221815</t>
  </si>
  <si>
    <t>Poplatek za uložení betonového odpadu na skládce (skládkovné)</t>
  </si>
  <si>
    <t>-1982948379</t>
  </si>
  <si>
    <t>107</t>
  </si>
  <si>
    <t>997221845</t>
  </si>
  <si>
    <t>Poplatek za uložení odpadu z asfaltových povrchů na skládce (skládkovné)</t>
  </si>
  <si>
    <t>478591319</t>
  </si>
  <si>
    <t>odvoz_asfaltu+odvoz_asf_fréza</t>
  </si>
  <si>
    <t>108</t>
  </si>
  <si>
    <t>997221855</t>
  </si>
  <si>
    <t>Poplatek za uložení odpadu z kameniva na skládce (skládkovné)</t>
  </si>
  <si>
    <t>-390251752</t>
  </si>
  <si>
    <t>109</t>
  </si>
  <si>
    <t>99700R001</t>
  </si>
  <si>
    <t>Skládkovné  biologický odpad - traviny, křoviny, dřeviny</t>
  </si>
  <si>
    <t>-1653207937</t>
  </si>
  <si>
    <t>odstr_křovín*0,05+kácení*0,15+odstr_travin*0,05</t>
  </si>
  <si>
    <t>110</t>
  </si>
  <si>
    <t>998225111</t>
  </si>
  <si>
    <t>Přesun hmot pro pozemní komunikace s krytem z kamene, monolitickým betonovým nebo živičným</t>
  </si>
  <si>
    <t>-1021398923</t>
  </si>
  <si>
    <t xml:space="preserve"> Práce a dodávky M</t>
  </si>
  <si>
    <t>46-M</t>
  </si>
  <si>
    <t xml:space="preserve"> Zemní práce při extr.mont.pracích</t>
  </si>
  <si>
    <t>111</t>
  </si>
  <si>
    <t>460510055</t>
  </si>
  <si>
    <t>Kabelové prostupy z trub plastových do rýhy bez obsypu, průměru do 15 cm</t>
  </si>
  <si>
    <t>-52893094</t>
  </si>
  <si>
    <t>"ve vjezdech" 579+"rezervní" 102</t>
  </si>
  <si>
    <t>112</t>
  </si>
  <si>
    <t>286VR004</t>
  </si>
  <si>
    <t>dělená (půlená) chránička plastová DN 110</t>
  </si>
  <si>
    <t>256</t>
  </si>
  <si>
    <t>-633549063</t>
  </si>
  <si>
    <t>(579+102)*1,08</t>
  </si>
  <si>
    <t>113</t>
  </si>
  <si>
    <t>460521111</t>
  </si>
  <si>
    <t>Těleso trubkového kabelovodu z prostého betonu C16/20 v otevřeném výkopu</t>
  </si>
  <si>
    <t>636937868</t>
  </si>
  <si>
    <t>681*0,35*0,2</t>
  </si>
  <si>
    <t>114</t>
  </si>
  <si>
    <t>460521911</t>
  </si>
  <si>
    <t>Čištění a kalibrování tělesa kabelovodu</t>
  </si>
  <si>
    <t>52330539</t>
  </si>
  <si>
    <t>KT200</t>
  </si>
  <si>
    <t>121,3</t>
  </si>
  <si>
    <t>KT300</t>
  </si>
  <si>
    <t>389,4</t>
  </si>
  <si>
    <t>KT400</t>
  </si>
  <si>
    <t>278,5</t>
  </si>
  <si>
    <t>obsyp</t>
  </si>
  <si>
    <t>428,9</t>
  </si>
  <si>
    <t>2197,3</t>
  </si>
  <si>
    <t>pažení</t>
  </si>
  <si>
    <t>2278,55</t>
  </si>
  <si>
    <t>rýha200h3</t>
  </si>
  <si>
    <t>1098,65</t>
  </si>
  <si>
    <t>C. 2 - SO 300.1   Dešťová kanalizace</t>
  </si>
  <si>
    <t>rýha200h4</t>
  </si>
  <si>
    <t>2223</t>
  </si>
  <si>
    <t>45231300-8</t>
  </si>
  <si>
    <t>42.21.1</t>
  </si>
  <si>
    <t xml:space="preserve">    3 -  Svislé a kompletní konstrukce</t>
  </si>
  <si>
    <t xml:space="preserve">    4 -  Vodorovné konstrukce</t>
  </si>
  <si>
    <t>119001401</t>
  </si>
  <si>
    <t>Dočasné zajištění potrubí ocelového nebo litinového DN do 200</t>
  </si>
  <si>
    <t>CS ÚRS 2016 02</t>
  </si>
  <si>
    <t>-481032298</t>
  </si>
  <si>
    <t>44*1,1"stoka AA"</t>
  </si>
  <si>
    <t>6*1,1"stoka AA -1-2"</t>
  </si>
  <si>
    <t>1*1,1"stoka AA-2"</t>
  </si>
  <si>
    <t>9*1,1"stoka AA-3"</t>
  </si>
  <si>
    <t>4*1,1"stoka AA-4"</t>
  </si>
  <si>
    <t>7*1,1"stoka AA-5"</t>
  </si>
  <si>
    <t>5*1,1"stoka AA-6"</t>
  </si>
  <si>
    <t>119001421</t>
  </si>
  <si>
    <t>Dočasné zajištění kabelů a kabelových tratí ze 3 volně ložených kabelů</t>
  </si>
  <si>
    <t>-1475939913</t>
  </si>
  <si>
    <t>15*1,1"stoka AA"</t>
  </si>
  <si>
    <t>2*1,1"stoka AA-2"</t>
  </si>
  <si>
    <t>2*1,1"stoka AA-3"</t>
  </si>
  <si>
    <t>1*1,1"stoka AA -6"</t>
  </si>
  <si>
    <t>130001101</t>
  </si>
  <si>
    <t>1787709946</t>
  </si>
  <si>
    <t>"10% výkopů" rýha200h3*2/100*10</t>
  </si>
  <si>
    <t>132201202</t>
  </si>
  <si>
    <t>Hloubení rýh š do 2000 mm v hornině tř. 3 objemu do 1000 m3</t>
  </si>
  <si>
    <t>865816154</t>
  </si>
  <si>
    <t>"Výkopy a rýhy v hornině tř. 3, odečteny vybourané kce vozovek + vybouraný kufr pro nové vozovky"</t>
  </si>
  <si>
    <t>"50% tř. 3, 50% tř. 4" 2197,3/2</t>
  </si>
  <si>
    <t>132201209</t>
  </si>
  <si>
    <t>Příplatek za lepivost k hloubení rýh š do 2000 mm v hornině tř. 3</t>
  </si>
  <si>
    <t>636939309</t>
  </si>
  <si>
    <t>132301202</t>
  </si>
  <si>
    <t>Hloubení rýh š do 2000 mm v hornině tř. 4 objemu do 1000 m3</t>
  </si>
  <si>
    <t>539956494</t>
  </si>
  <si>
    <t>132301209</t>
  </si>
  <si>
    <t>Příplatek za lepivost k hloubení rýh š do 2000 mm v hornině tř. 4</t>
  </si>
  <si>
    <t>-1103167810</t>
  </si>
  <si>
    <t>151101201</t>
  </si>
  <si>
    <t>Zřízení příložného pažení stěn výkopu hl do 4 m</t>
  </si>
  <si>
    <t>1485244106</t>
  </si>
  <si>
    <t>4557,1*0,5</t>
  </si>
  <si>
    <t>151101211</t>
  </si>
  <si>
    <t>Odstranění příložného pažení stěn hl do 4 m</t>
  </si>
  <si>
    <t>-896110316</t>
  </si>
  <si>
    <t>151811111</t>
  </si>
  <si>
    <t>Osazení a odstranění pažicího boxu těžkého hl výkopu do 4 m š do 1,2 m</t>
  </si>
  <si>
    <t>-937632753</t>
  </si>
  <si>
    <t>151811122</t>
  </si>
  <si>
    <t>Osazení a odstranění pažicího boxu těžkého hl výkopu do 6 m š do 2,5 m</t>
  </si>
  <si>
    <t>1377122926</t>
  </si>
  <si>
    <t>151811211</t>
  </si>
  <si>
    <t>Příplatek k pažicímu boxu těžkému hl výkopu do 4 m š do 1,2 m za první a ZKD den zapažení</t>
  </si>
  <si>
    <t>1783745874</t>
  </si>
  <si>
    <t>pažení*14</t>
  </si>
  <si>
    <t>151811222</t>
  </si>
  <si>
    <t>Příplatek k pažicímu boxu těžkému hl výkopu do 6 m š do 2,5 m za první a ZKD den zapažení</t>
  </si>
  <si>
    <t>-1473757130</t>
  </si>
  <si>
    <t>35*14</t>
  </si>
  <si>
    <t>-918274150</t>
  </si>
  <si>
    <t>"odvoz výkopku potřebného k zásypům na deponii zhotovitele a zpět"</t>
  </si>
  <si>
    <t>719,5*2</t>
  </si>
  <si>
    <t>-1266573448</t>
  </si>
  <si>
    <t>"odvoz výkopku na skládku zhotovitele" rýha200h3+rýha200h4</t>
  </si>
  <si>
    <t>608299927</t>
  </si>
  <si>
    <t>odvoz_výkopku*10</t>
  </si>
  <si>
    <t>167101102</t>
  </si>
  <si>
    <t>Nakládání výkopku z hornin tř. 1 až 4 přes 100 m3</t>
  </si>
  <si>
    <t>-1098928146</t>
  </si>
  <si>
    <t>719,5</t>
  </si>
  <si>
    <t>-2145006579</t>
  </si>
  <si>
    <t>1630720486</t>
  </si>
  <si>
    <t>295397385</t>
  </si>
  <si>
    <t>589811250</t>
  </si>
  <si>
    <t>recyklát betonový  32/63</t>
  </si>
  <si>
    <t>1264892800</t>
  </si>
  <si>
    <t>719,5*1,884</t>
  </si>
  <si>
    <t>175151101</t>
  </si>
  <si>
    <t>Obsypání potrubí strojně sypaninou bez prohození, uloženou do 3 m</t>
  </si>
  <si>
    <t>2088412051</t>
  </si>
  <si>
    <t>583373100</t>
  </si>
  <si>
    <t>štěrkopísek netříděný</t>
  </si>
  <si>
    <t>1749202998</t>
  </si>
  <si>
    <t>obsyp*2,1*1,2 "1,2 koeficient na zhutnění; 2,1 přepočet m3/t"</t>
  </si>
  <si>
    <t>18195R001</t>
  </si>
  <si>
    <t>Urovnání a zhutnění dna rýh do předepsaného profilu</t>
  </si>
  <si>
    <t>845364614</t>
  </si>
  <si>
    <t xml:space="preserve"> Svislé a kompletní konstrukce</t>
  </si>
  <si>
    <t>359901211</t>
  </si>
  <si>
    <t>Monitoring stoky jakékoli výšky na nové kanalizaci</t>
  </si>
  <si>
    <t>-1843387303</t>
  </si>
  <si>
    <t>"Kamerová prohlídka, protokol" 789,2</t>
  </si>
  <si>
    <t xml:space="preserve"> Vodorovné konstrukce</t>
  </si>
  <si>
    <t>452311131</t>
  </si>
  <si>
    <t>Podkladní desky z betonu prostého tř. C 12/15 otevřený výkop</t>
  </si>
  <si>
    <t>-604302140</t>
  </si>
  <si>
    <t>831263195</t>
  </si>
  <si>
    <t>Příplatek za zřízení kanalizační přípojky DN 100 až 300</t>
  </si>
  <si>
    <t>-421091732</t>
  </si>
  <si>
    <t>831352121</t>
  </si>
  <si>
    <t>Montáž potrubí z trub kameninových hrdlových s integrovaným těsněním výkop sklon do 20 % DN 200</t>
  </si>
  <si>
    <t>-581862583</t>
  </si>
  <si>
    <t>597107040</t>
  </si>
  <si>
    <t>potrubí KT DN200, tř. 240, 48 kN/m</t>
  </si>
  <si>
    <t>-1094598627</t>
  </si>
  <si>
    <t>KT200*1,015</t>
  </si>
  <si>
    <t>123,12*1,015 "Přepočtené koeficientem množství</t>
  </si>
  <si>
    <t>831372121</t>
  </si>
  <si>
    <t>Montáž potrubí z trub kameninových hrdlových s integrovaným těsněním výkop sklon do 20 % DN 300</t>
  </si>
  <si>
    <t>-1416440846</t>
  </si>
  <si>
    <t>597107070</t>
  </si>
  <si>
    <t>potrubí KT DN300, tř. 240, 72 kN/m</t>
  </si>
  <si>
    <t>-1749491006</t>
  </si>
  <si>
    <t>KT300*1,015</t>
  </si>
  <si>
    <t>395,241*1,015 "Přepočtené koeficientem množství</t>
  </si>
  <si>
    <t>831372193</t>
  </si>
  <si>
    <t>Příplatek k montáži kameninového potrubí za napojení dvou dříků trub pomocí převlečné manžety DN 300</t>
  </si>
  <si>
    <t>-665853628</t>
  </si>
  <si>
    <t>597133180</t>
  </si>
  <si>
    <t>manžeta převlečná typ 2B DN 300 průměr 335-360 šířka 190 mm tř. 160</t>
  </si>
  <si>
    <t>-932328468</t>
  </si>
  <si>
    <t>831392121</t>
  </si>
  <si>
    <t>Montáž potrubí z trub kameninových hrdlových s integrovaným těsněním výkop sklon do 20 % DN 400</t>
  </si>
  <si>
    <t>-171700831</t>
  </si>
  <si>
    <t>597107060</t>
  </si>
  <si>
    <t>potrubí KT DN400, tř. 200, 80 kN/m</t>
  </si>
  <si>
    <t>-191934050</t>
  </si>
  <si>
    <t>KT400*1,015</t>
  </si>
  <si>
    <t>282,678*1,015 "Přepočtené koeficientem množství</t>
  </si>
  <si>
    <t>837352221</t>
  </si>
  <si>
    <t>Montáž kameninových tvarovek jednoosých s integrovaným těsněním otevřený výkop DN 200</t>
  </si>
  <si>
    <t>2056326192</t>
  </si>
  <si>
    <t>4+31+24</t>
  </si>
  <si>
    <t>597109460</t>
  </si>
  <si>
    <t>koleno kameninové glazované DN200mm 15° spojovací systém F tř. 160</t>
  </si>
  <si>
    <t>1053616274</t>
  </si>
  <si>
    <t>597109870</t>
  </si>
  <si>
    <t>koleno kameninové glazované DN200mm 45° spojovací systém F tř. 240</t>
  </si>
  <si>
    <t>-858709308</t>
  </si>
  <si>
    <t>3,94088669950739*1,015 "Přepočtené koeficientem množství</t>
  </si>
  <si>
    <t>597118530</t>
  </si>
  <si>
    <t>ucpávka kameninová glazovaná DN200mm</t>
  </si>
  <si>
    <t>128</t>
  </si>
  <si>
    <t>1243470895</t>
  </si>
  <si>
    <t>837371221</t>
  </si>
  <si>
    <t>Montáž kameninových tvarovek odbočných s integrovaným těsněním otevřený výkop DN 300</t>
  </si>
  <si>
    <t>669096843</t>
  </si>
  <si>
    <t>597117740</t>
  </si>
  <si>
    <t>odbočka kameninová glazovaná jednoduchá kolmá DN300/200 L60cm spojovací systém C/F tř.240/160</t>
  </si>
  <si>
    <t>1270148527</t>
  </si>
  <si>
    <t>17,7339901477833*1,015 "Přepočtené koeficientem množství</t>
  </si>
  <si>
    <t>837375121</t>
  </si>
  <si>
    <t>Výsek a montáž kameninové odbočné tvarovky DN 300</t>
  </si>
  <si>
    <t>223087684</t>
  </si>
  <si>
    <t>837391221</t>
  </si>
  <si>
    <t>Montáž kameninových tvarovek odbočných s integrovaným těsněním otevřený výkop DN 400</t>
  </si>
  <si>
    <t>161056182</t>
  </si>
  <si>
    <t>26+4</t>
  </si>
  <si>
    <t>597117920</t>
  </si>
  <si>
    <t>odbočka kameninová glazovaná jednoduchá kolmá DN400/200 L100cm spojovací systém C/F tř.160/160</t>
  </si>
  <si>
    <t>-1939896370</t>
  </si>
  <si>
    <t>25,615763546798*1,015 "Přepočtené koeficientem množství</t>
  </si>
  <si>
    <t>597117929</t>
  </si>
  <si>
    <t>odbočka kameninová glazovaná jednoduchá šikmá DN400/200/45° L100cm spojovací systém C/F tř.160/160</t>
  </si>
  <si>
    <t>-917095356</t>
  </si>
  <si>
    <t>892351111</t>
  </si>
  <si>
    <t>Tlaková zkouška vodou potrubí DN 150 nebo 200</t>
  </si>
  <si>
    <t>227791188</t>
  </si>
  <si>
    <t>892381111</t>
  </si>
  <si>
    <t>Tlaková zkouška vodou potrubí DN 250, DN 300 nebo 350</t>
  </si>
  <si>
    <t>1546619639</t>
  </si>
  <si>
    <t>892421111</t>
  </si>
  <si>
    <t>Tlaková zkouška vodou potrubí DN 400 nebo 500</t>
  </si>
  <si>
    <t>-962654331</t>
  </si>
  <si>
    <t>89245R111</t>
  </si>
  <si>
    <t>Tlaková zkouška vodou objektů na kanalizaci</t>
  </si>
  <si>
    <t>-1894819888</t>
  </si>
  <si>
    <t>89441R141</t>
  </si>
  <si>
    <t xml:space="preserve">Zřízení šachet kanalizačních z betonových dílců </t>
  </si>
  <si>
    <t>1338661664</t>
  </si>
  <si>
    <t>592VRB203</t>
  </si>
  <si>
    <t>Šachtové skruže DN 1000 a 800 TBS-Q 1000/1000/120 SP rozměr mm: skruž DN 1000, výška 1000</t>
  </si>
  <si>
    <t>1796549552</t>
  </si>
  <si>
    <t>592VRB204</t>
  </si>
  <si>
    <t>Šachtové skruže DN 1000 a 800 TBS-Q 1000/  500/120 SP rozměr mm: skruž DN 1000, výška  500</t>
  </si>
  <si>
    <t>2117800783</t>
  </si>
  <si>
    <t>592VRB205</t>
  </si>
  <si>
    <t>Šachtové skruže DN 1000 a 800 TBS-Q 1000/  250/120 SP rozměr mm: skruž DN 1000, výška  250</t>
  </si>
  <si>
    <t>1418290285</t>
  </si>
  <si>
    <t>592VRB205.1</t>
  </si>
  <si>
    <t>Skruž TBS-Q 330/120 SK XF4</t>
  </si>
  <si>
    <t>-824721540</t>
  </si>
  <si>
    <t>592VRB205.2</t>
  </si>
  <si>
    <t>Dno TBZ-Q 300-750 XF4</t>
  </si>
  <si>
    <t>2033895226</t>
  </si>
  <si>
    <t>592VRB205.3</t>
  </si>
  <si>
    <t>Dno TBZ-Q 300-750 š.vstup XF4</t>
  </si>
  <si>
    <t>-965150156</t>
  </si>
  <si>
    <t>592VRB208</t>
  </si>
  <si>
    <t>Šachtové skruže DN 1000 a 800 TBS-Q   800/  250/120 SP rozměr mm: skruž DN  800, výška  250</t>
  </si>
  <si>
    <t>-145145348</t>
  </si>
  <si>
    <t>592VRB1191.1</t>
  </si>
  <si>
    <t>Dno TBZ-Q 400-850 XF4</t>
  </si>
  <si>
    <t>-56328302</t>
  </si>
  <si>
    <t>592VRB183</t>
  </si>
  <si>
    <t>Vyrovnávací prstence TBW-Q  60/ 800/ 150 rozměr mm: 60 x 800 x 150</t>
  </si>
  <si>
    <t>-1401381142</t>
  </si>
  <si>
    <t>592VRB184</t>
  </si>
  <si>
    <t>Vyrovnávací prstence TBW-Q  80/ 800/ 150 rozměr mm: 80 x 800 x 150</t>
  </si>
  <si>
    <t>-528424035</t>
  </si>
  <si>
    <t>592VRB185</t>
  </si>
  <si>
    <t>Vyrovnávací prstence TBW-Q 100/ 800/ 150 rozměr mm: 100 x 800 x 150</t>
  </si>
  <si>
    <t>-1922903096</t>
  </si>
  <si>
    <t>592VRB177</t>
  </si>
  <si>
    <t>Vyrovnávací prstence TBW-Q  40/ 625/ 120 rozměr mm: 40 x 625 x 120</t>
  </si>
  <si>
    <t>-1371793741</t>
  </si>
  <si>
    <t>592VRB179</t>
  </si>
  <si>
    <t>Vyrovnávací prstence TBW-Q  80/ 625/ 120 rozměr mm: 80 x 625 x 120</t>
  </si>
  <si>
    <t>1927432388</t>
  </si>
  <si>
    <t>592VRB178</t>
  </si>
  <si>
    <t>Vyrovnávací prstence TBW-Q  60/ 625/ 120 rozměr mm: 60 x 625 x 120</t>
  </si>
  <si>
    <t>-1843847353</t>
  </si>
  <si>
    <t>592VRB180</t>
  </si>
  <si>
    <t>Vyrovnávací prstence TBW-Q 100/ 625/ 120 rozměr mm: 100 x 625 x 120</t>
  </si>
  <si>
    <t>1709019888</t>
  </si>
  <si>
    <t>592VRB181</t>
  </si>
  <si>
    <t>Vyrovnávací prstence TBW-Q 120/ 625/ 120 rozměr mm: 120 x 625 x 120</t>
  </si>
  <si>
    <t>-117281794</t>
  </si>
  <si>
    <t>592VRB198</t>
  </si>
  <si>
    <t>Kónusy TBR-Q 600/  800x625/120 SPK rozměr mm: 600 x 800/625 x 120</t>
  </si>
  <si>
    <t>-2000736303</t>
  </si>
  <si>
    <t>592VRB199</t>
  </si>
  <si>
    <t>Kónusy TBR-Q 500/1000x800/120 SP rozměr mm: 500 x 1000/800 x 120</t>
  </si>
  <si>
    <t>-1003920382</t>
  </si>
  <si>
    <t>592VRB197</t>
  </si>
  <si>
    <t>Kónusy TBR-Q 600/1000x625/120 SPK rozměr mm: 600 x 1000/625 x 120</t>
  </si>
  <si>
    <t>-1806040028</t>
  </si>
  <si>
    <t>592VRB173</t>
  </si>
  <si>
    <t>Zákrytové desky TZK-Q 230/120 - 800 T SP rozměr mm: deska pro poklop DN 800</t>
  </si>
  <si>
    <t>1327624708</t>
  </si>
  <si>
    <t>592VRB248</t>
  </si>
  <si>
    <t>Doplňkové prvky Těsnění šachtové DN 1000 rozměr mm:</t>
  </si>
  <si>
    <t>1466729205</t>
  </si>
  <si>
    <t>592VRB249</t>
  </si>
  <si>
    <t>Doplňkové prvky Těsnění šachtové DN  800 rozměr mm:</t>
  </si>
  <si>
    <t>-1531166321</t>
  </si>
  <si>
    <t>899104111</t>
  </si>
  <si>
    <t>Osazení poklopů litinových nebo ocelových včetně rámů hmotnosti nad 150 kg</t>
  </si>
  <si>
    <t>1287041527</t>
  </si>
  <si>
    <t>7+19</t>
  </si>
  <si>
    <t>592VRB269</t>
  </si>
  <si>
    <t>Litinový poklop DN800, s odvětráním, s kloubem v celolitinovém rámu, zámek PVK + logo Prahy</t>
  </si>
  <si>
    <t>-212775611</t>
  </si>
  <si>
    <t>592VRB268</t>
  </si>
  <si>
    <t>Litinový poklop DN600 s odvětráním, s kloubem v celolitinovém rámu, zámek PVK + logo Prahy</t>
  </si>
  <si>
    <t>-2023522698</t>
  </si>
  <si>
    <t>899623141</t>
  </si>
  <si>
    <t>Obetonování potrubí nebo zdiva stok betonem prostým tř. C 12/15 otevřený výkop</t>
  </si>
  <si>
    <t>-408838709</t>
  </si>
  <si>
    <t>96600R001</t>
  </si>
  <si>
    <t>Rozebrání revizní šachty z betonových prefabrikátů DN1000</t>
  </si>
  <si>
    <t>44908396</t>
  </si>
  <si>
    <t>rezebrání_šachty</t>
  </si>
  <si>
    <t>998275101</t>
  </si>
  <si>
    <t>Přesun hmot pro trubní vedení z trub kameninových otevřený výkop</t>
  </si>
  <si>
    <t>-1444764533</t>
  </si>
  <si>
    <t>ORN/VRN - Ostatní a vedlejší rozpočtové náklady</t>
  </si>
  <si>
    <t>ORN/VRN -  Ostatní rozpočtové náklady, Vedlejší rozpočtové náklady</t>
  </si>
  <si>
    <t xml:space="preserve"> Ostatní rozpočtové náklady, Vedlejší rozpočtové náklady</t>
  </si>
  <si>
    <t>010001000</t>
  </si>
  <si>
    <t>Průzkumné, geodetické a projektové práce - vytýčení kanalizace, vytýčení inženýrských sítí</t>
  </si>
  <si>
    <t>1024</t>
  </si>
  <si>
    <t>360131394</t>
  </si>
  <si>
    <t>011434000</t>
  </si>
  <si>
    <t>Měření (monitoring) hlukové hladiny - před výstavbou a po výstavbě</t>
  </si>
  <si>
    <t>1274546481</t>
  </si>
  <si>
    <t>011454000</t>
  </si>
  <si>
    <t>Měření (monitoring) vibrací</t>
  </si>
  <si>
    <t>1636593113</t>
  </si>
  <si>
    <t>012303000.2</t>
  </si>
  <si>
    <t>Geodetické práce po výstavbě pasportizace a repasportizace</t>
  </si>
  <si>
    <t>-115267314</t>
  </si>
  <si>
    <t>013244000</t>
  </si>
  <si>
    <t xml:space="preserve">Dokumentace pro provádění stavby - dopracování dokumentace pro realizaci stavby </t>
  </si>
  <si>
    <t>-1600720069</t>
  </si>
  <si>
    <t>013254000.2</t>
  </si>
  <si>
    <t>Dokumentace skutečného provedení stavby</t>
  </si>
  <si>
    <t>-87354927</t>
  </si>
  <si>
    <t>040001000.2</t>
  </si>
  <si>
    <t>Inženýrská činnost - dozory, zajištění DIO a DIR, nženýrská činnost objednatele</t>
  </si>
  <si>
    <t>1105611052</t>
  </si>
  <si>
    <t>012303000</t>
  </si>
  <si>
    <t>1322734488</t>
  </si>
  <si>
    <t>030001000</t>
  </si>
  <si>
    <t>Zařízení staveniště</t>
  </si>
  <si>
    <t>-1158831514</t>
  </si>
  <si>
    <t>045002000</t>
  </si>
  <si>
    <t>Kompletační a koordinační činnost</t>
  </si>
  <si>
    <t>-1741954565</t>
  </si>
  <si>
    <t>060001000</t>
  </si>
  <si>
    <t>Územní vlivy</t>
  </si>
  <si>
    <t>1282912126</t>
  </si>
  <si>
    <t>070001000</t>
  </si>
  <si>
    <t>Provozní vlivy</t>
  </si>
  <si>
    <t>424266807</t>
  </si>
  <si>
    <t>079001009</t>
  </si>
  <si>
    <t>Informační tabule</t>
  </si>
  <si>
    <t>-329747736</t>
  </si>
  <si>
    <t>1*2 "Přepočtené koeficientem množství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</si>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</sst>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0000A8"/>
      <name val="Trebuchet MS"/>
    </font>
    <font>
      <sz val="8"/>
      <color rgb="FFFF000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sz val="8"/>
      <color rgb="FF0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37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14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horizontal="left" vertical="center"/>
    </xf>
    <xf numFmtId="0" fontId="16" fillId="3" borderId="0" xfId="1" applyFont="1" applyFill="1" applyAlignment="1" applyProtection="1">
      <alignment vertical="center"/>
    </xf>
    <xf numFmtId="0" fontId="49" fillId="3" borderId="0" xfId="1" applyFill="1"/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8" fillId="0" borderId="0" xfId="0" applyFont="1" applyBorder="1" applyAlignment="1">
      <alignment horizontal="left" vertical="center"/>
    </xf>
    <xf numFmtId="0" fontId="0" fillId="0" borderId="6" xfId="0" applyBorder="1"/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center"/>
    </xf>
    <xf numFmtId="0" fontId="2" fillId="5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top"/>
    </xf>
    <xf numFmtId="49" fontId="2" fillId="5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7" borderId="10" xfId="0" applyFont="1" applyFill="1" applyBorder="1" applyAlignment="1">
      <alignment vertical="center"/>
    </xf>
    <xf numFmtId="0" fontId="2" fillId="7" borderId="11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8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9" xfId="0" applyNumberFormat="1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4" fontId="31" fillId="0" borderId="18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19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31" fillId="0" borderId="23" xfId="0" applyNumberFormat="1" applyFont="1" applyBorder="1" applyAlignment="1">
      <alignment vertical="center"/>
    </xf>
    <xf numFmtId="4" fontId="31" fillId="0" borderId="24" xfId="0" applyNumberFormat="1" applyFont="1" applyBorder="1" applyAlignment="1">
      <alignment vertical="center"/>
    </xf>
    <xf numFmtId="166" fontId="31" fillId="0" borderId="24" xfId="0" applyNumberFormat="1" applyFont="1" applyBorder="1" applyAlignment="1">
      <alignment vertical="center"/>
    </xf>
    <xf numFmtId="4" fontId="31" fillId="0" borderId="25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32" fillId="3" borderId="0" xfId="1" applyFont="1" applyFill="1" applyAlignment="1">
      <alignment vertical="center"/>
    </xf>
    <xf numFmtId="0" fontId="14" fillId="3" borderId="0" xfId="0" applyFont="1" applyFill="1" applyAlignment="1" applyProtection="1">
      <alignment vertical="center"/>
      <protection locked="0"/>
    </xf>
    <xf numFmtId="0" fontId="33" fillId="0" borderId="0" xfId="0" applyFont="1" applyAlignment="1">
      <alignment horizontal="left" vertical="center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20" fillId="0" borderId="0" xfId="0" applyFont="1" applyBorder="1" applyAlignment="1" applyProtection="1">
      <alignment horizontal="left" vertical="top"/>
      <protection locked="0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33" fillId="0" borderId="0" xfId="0" applyFont="1" applyAlignment="1">
      <alignment horizontal="left"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4" fontId="25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7" borderId="0" xfId="0" applyFont="1" applyFill="1" applyBorder="1" applyAlignment="1">
      <alignment vertical="center"/>
    </xf>
    <xf numFmtId="0" fontId="3" fillId="7" borderId="9" xfId="0" applyFont="1" applyFill="1" applyBorder="1" applyAlignment="1">
      <alignment horizontal="left" vertical="center"/>
    </xf>
    <xf numFmtId="0" fontId="3" fillId="7" borderId="10" xfId="0" applyFont="1" applyFill="1" applyBorder="1" applyAlignment="1">
      <alignment horizontal="right" vertical="center"/>
    </xf>
    <xf numFmtId="0" fontId="3" fillId="7" borderId="10" xfId="0" applyFont="1" applyFill="1" applyBorder="1" applyAlignment="1">
      <alignment horizontal="center" vertical="center"/>
    </xf>
    <xf numFmtId="0" fontId="0" fillId="7" borderId="10" xfId="0" applyFont="1" applyFill="1" applyBorder="1" applyAlignment="1" applyProtection="1">
      <alignment vertical="center"/>
      <protection locked="0"/>
    </xf>
    <xf numFmtId="4" fontId="3" fillId="7" borderId="10" xfId="0" applyNumberFormat="1" applyFont="1" applyFill="1" applyBorder="1" applyAlignment="1">
      <alignment vertical="center"/>
    </xf>
    <xf numFmtId="0" fontId="0" fillId="7" borderId="27" xfId="0" applyFont="1" applyFill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7" borderId="0" xfId="0" applyFont="1" applyFill="1" applyBorder="1" applyAlignment="1">
      <alignment horizontal="left" vertical="center"/>
    </xf>
    <xf numFmtId="0" fontId="0" fillId="7" borderId="0" xfId="0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>
      <alignment horizontal="right" vertical="center"/>
    </xf>
    <xf numFmtId="0" fontId="0" fillId="7" borderId="6" xfId="0" applyFont="1" applyFill="1" applyBorder="1" applyAlignment="1">
      <alignment vertical="center"/>
    </xf>
    <xf numFmtId="0" fontId="34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35" fillId="7" borderId="21" xfId="0" applyFont="1" applyFill="1" applyBorder="1" applyAlignment="1" applyProtection="1">
      <alignment horizontal="center" vertical="center" wrapText="1"/>
      <protection locked="0"/>
    </xf>
    <xf numFmtId="0" fontId="2" fillId="7" borderId="22" xfId="0" applyFont="1" applyFill="1" applyBorder="1" applyAlignment="1">
      <alignment horizontal="center" vertical="center" wrapText="1"/>
    </xf>
    <xf numFmtId="4" fontId="25" fillId="0" borderId="0" xfId="0" applyNumberFormat="1" applyFont="1" applyAlignment="1"/>
    <xf numFmtId="166" fontId="36" fillId="0" borderId="16" xfId="0" applyNumberFormat="1" applyFont="1" applyBorder="1" applyAlignment="1"/>
    <xf numFmtId="166" fontId="36" fillId="0" borderId="17" xfId="0" applyNumberFormat="1" applyFont="1" applyBorder="1" applyAlignment="1"/>
    <xf numFmtId="4" fontId="37" fillId="0" borderId="0" xfId="0" applyNumberFormat="1" applyFont="1" applyAlignment="1">
      <alignment vertical="center"/>
    </xf>
    <xf numFmtId="0" fontId="7" fillId="0" borderId="5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8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9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" fontId="6" fillId="0" borderId="0" xfId="0" applyNumberFormat="1" applyFont="1" applyBorder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5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5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167" fontId="9" fillId="0" borderId="0" xfId="0" applyNumberFormat="1" applyFont="1" applyBorder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left" vertical="center" wrapText="1"/>
    </xf>
    <xf numFmtId="167" fontId="11" fillId="0" borderId="0" xfId="0" applyNumberFormat="1" applyFont="1" applyBorder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41" fillId="0" borderId="28" xfId="0" applyFont="1" applyBorder="1" applyAlignment="1" applyProtection="1">
      <alignment horizontal="center" vertical="center"/>
      <protection locked="0"/>
    </xf>
    <xf numFmtId="49" fontId="41" fillId="0" borderId="28" xfId="0" applyNumberFormat="1" applyFont="1" applyBorder="1" applyAlignment="1" applyProtection="1">
      <alignment horizontal="left" vertical="center" wrapText="1"/>
      <protection locked="0"/>
    </xf>
    <xf numFmtId="0" fontId="41" fillId="0" borderId="28" xfId="0" applyFont="1" applyBorder="1" applyAlignment="1" applyProtection="1">
      <alignment horizontal="left" vertical="center" wrapText="1"/>
      <protection locked="0"/>
    </xf>
    <xf numFmtId="0" fontId="41" fillId="0" borderId="28" xfId="0" applyFont="1" applyBorder="1" applyAlignment="1" applyProtection="1">
      <alignment horizontal="center" vertical="center" wrapText="1"/>
      <protection locked="0"/>
    </xf>
    <xf numFmtId="167" fontId="41" fillId="0" borderId="28" xfId="0" applyNumberFormat="1" applyFont="1" applyBorder="1" applyAlignment="1" applyProtection="1">
      <alignment vertical="center"/>
      <protection locked="0"/>
    </xf>
    <xf numFmtId="4" fontId="41" fillId="5" borderId="28" xfId="0" applyNumberFormat="1" applyFont="1" applyFill="1" applyBorder="1" applyAlignment="1" applyProtection="1">
      <alignment vertical="center"/>
      <protection locked="0"/>
    </xf>
    <xf numFmtId="4" fontId="41" fillId="0" borderId="28" xfId="0" applyNumberFormat="1" applyFont="1" applyBorder="1" applyAlignment="1" applyProtection="1">
      <alignment vertical="center"/>
      <protection locked="0"/>
    </xf>
    <xf numFmtId="0" fontId="41" fillId="0" borderId="5" xfId="0" applyFont="1" applyBorder="1" applyAlignment="1">
      <alignment vertical="center"/>
    </xf>
    <xf numFmtId="0" fontId="41" fillId="5" borderId="28" xfId="0" applyFont="1" applyFill="1" applyBorder="1" applyAlignment="1" applyProtection="1">
      <alignment horizontal="left" vertical="center"/>
      <protection locked="0"/>
    </xf>
    <xf numFmtId="0" fontId="4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166" fontId="1" fillId="0" borderId="24" xfId="0" applyNumberFormat="1" applyFont="1" applyBorder="1" applyAlignment="1">
      <alignment vertical="center"/>
    </xf>
    <xf numFmtId="166" fontId="1" fillId="0" borderId="25" xfId="0" applyNumberFormat="1" applyFont="1" applyBorder="1" applyAlignment="1">
      <alignment vertical="center"/>
    </xf>
    <xf numFmtId="0" fontId="5" fillId="0" borderId="0" xfId="0" applyFont="1" applyBorder="1" applyAlignment="1">
      <alignment horizontal="left"/>
    </xf>
    <xf numFmtId="4" fontId="5" fillId="0" borderId="0" xfId="0" applyNumberFormat="1" applyFont="1" applyBorder="1" applyAlignment="1"/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42" fillId="0" borderId="29" xfId="0" applyFont="1" applyBorder="1" applyAlignment="1" applyProtection="1">
      <alignment vertical="center" wrapText="1"/>
      <protection locked="0"/>
    </xf>
    <xf numFmtId="0" fontId="42" fillId="0" borderId="30" xfId="0" applyFont="1" applyBorder="1" applyAlignment="1" applyProtection="1">
      <alignment vertical="center" wrapText="1"/>
      <protection locked="0"/>
    </xf>
    <xf numFmtId="0" fontId="42" fillId="0" borderId="31" xfId="0" applyFont="1" applyBorder="1" applyAlignment="1" applyProtection="1">
      <alignment vertical="center" wrapText="1"/>
      <protection locked="0"/>
    </xf>
    <xf numFmtId="0" fontId="42" fillId="0" borderId="32" xfId="0" applyFont="1" applyBorder="1" applyAlignment="1" applyProtection="1">
      <alignment horizontal="center" vertical="center" wrapText="1"/>
      <protection locked="0"/>
    </xf>
    <xf numFmtId="0" fontId="42" fillId="0" borderId="33" xfId="0" applyFont="1" applyBorder="1" applyAlignment="1" applyProtection="1">
      <alignment horizontal="center" vertical="center" wrapText="1"/>
      <protection locked="0"/>
    </xf>
    <xf numFmtId="0" fontId="42" fillId="0" borderId="32" xfId="0" applyFont="1" applyBorder="1" applyAlignment="1" applyProtection="1">
      <alignment vertical="center" wrapText="1"/>
      <protection locked="0"/>
    </xf>
    <xf numFmtId="0" fontId="42" fillId="0" borderId="33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left" vertical="center" wrapText="1"/>
      <protection locked="0"/>
    </xf>
    <xf numFmtId="0" fontId="45" fillId="0" borderId="32" xfId="0" applyFont="1" applyBorder="1" applyAlignment="1" applyProtection="1">
      <alignment vertical="center" wrapText="1"/>
      <protection locked="0"/>
    </xf>
    <xf numFmtId="0" fontId="45" fillId="0" borderId="1" xfId="0" applyFont="1" applyBorder="1" applyAlignment="1" applyProtection="1">
      <alignment vertical="center" wrapText="1"/>
      <protection locked="0"/>
    </xf>
    <xf numFmtId="0" fontId="45" fillId="0" borderId="1" xfId="0" applyFont="1" applyBorder="1" applyAlignment="1" applyProtection="1">
      <alignment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49" fontId="45" fillId="0" borderId="1" xfId="0" applyNumberFormat="1" applyFont="1" applyBorder="1" applyAlignment="1" applyProtection="1">
      <alignment vertical="center" wrapText="1"/>
      <protection locked="0"/>
    </xf>
    <xf numFmtId="0" fontId="42" fillId="0" borderId="35" xfId="0" applyFont="1" applyBorder="1" applyAlignment="1" applyProtection="1">
      <alignment vertical="center" wrapText="1"/>
      <protection locked="0"/>
    </xf>
    <xf numFmtId="0" fontId="46" fillId="0" borderId="34" xfId="0" applyFont="1" applyBorder="1" applyAlignment="1" applyProtection="1">
      <alignment vertical="center" wrapText="1"/>
      <protection locked="0"/>
    </xf>
    <xf numFmtId="0" fontId="42" fillId="0" borderId="36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vertical="top"/>
      <protection locked="0"/>
    </xf>
    <xf numFmtId="0" fontId="42" fillId="0" borderId="0" xfId="0" applyFont="1" applyAlignment="1" applyProtection="1">
      <alignment vertical="top"/>
      <protection locked="0"/>
    </xf>
    <xf numFmtId="0" fontId="42" fillId="0" borderId="29" xfId="0" applyFont="1" applyBorder="1" applyAlignment="1" applyProtection="1">
      <alignment horizontal="left" vertical="center"/>
      <protection locked="0"/>
    </xf>
    <xf numFmtId="0" fontId="42" fillId="0" borderId="30" xfId="0" applyFont="1" applyBorder="1" applyAlignment="1" applyProtection="1">
      <alignment horizontal="left" vertical="center"/>
      <protection locked="0"/>
    </xf>
    <xf numFmtId="0" fontId="42" fillId="0" borderId="31" xfId="0" applyFont="1" applyBorder="1" applyAlignment="1" applyProtection="1">
      <alignment horizontal="left" vertical="center"/>
      <protection locked="0"/>
    </xf>
    <xf numFmtId="0" fontId="42" fillId="0" borderId="32" xfId="0" applyFont="1" applyBorder="1" applyAlignment="1" applyProtection="1">
      <alignment horizontal="left" vertical="center"/>
      <protection locked="0"/>
    </xf>
    <xf numFmtId="0" fontId="42" fillId="0" borderId="33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center" vertical="center"/>
      <protection locked="0"/>
    </xf>
    <xf numFmtId="0" fontId="47" fillId="0" borderId="34" xfId="0" applyFont="1" applyBorder="1" applyAlignment="1" applyProtection="1">
      <alignment horizontal="left" vertical="center"/>
      <protection locked="0"/>
    </xf>
    <xf numFmtId="0" fontId="48" fillId="0" borderId="1" xfId="0" applyFont="1" applyBorder="1" applyAlignment="1" applyProtection="1">
      <alignment horizontal="left" vertical="center"/>
      <protection locked="0"/>
    </xf>
    <xf numFmtId="0" fontId="45" fillId="0" borderId="0" xfId="0" applyFont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center" vertical="center"/>
      <protection locked="0"/>
    </xf>
    <xf numFmtId="0" fontId="45" fillId="0" borderId="32" xfId="0" applyFont="1" applyBorder="1" applyAlignment="1" applyProtection="1">
      <alignment horizontal="left" vertical="center"/>
      <protection locked="0"/>
    </xf>
    <xf numFmtId="0" fontId="45" fillId="2" borderId="1" xfId="0" applyFont="1" applyFill="1" applyBorder="1" applyAlignment="1" applyProtection="1">
      <alignment horizontal="left" vertical="center"/>
      <protection locked="0"/>
    </xf>
    <xf numFmtId="0" fontId="45" fillId="2" borderId="1" xfId="0" applyFont="1" applyFill="1" applyBorder="1" applyAlignment="1" applyProtection="1">
      <alignment horizontal="center" vertical="center"/>
      <protection locked="0"/>
    </xf>
    <xf numFmtId="0" fontId="42" fillId="0" borderId="35" xfId="0" applyFont="1" applyBorder="1" applyAlignment="1" applyProtection="1">
      <alignment horizontal="left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2" fillId="0" borderId="36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center" vertical="center" wrapText="1"/>
      <protection locked="0"/>
    </xf>
    <xf numFmtId="0" fontId="42" fillId="0" borderId="29" xfId="0" applyFont="1" applyBorder="1" applyAlignment="1" applyProtection="1">
      <alignment horizontal="left" vertical="center" wrapText="1"/>
      <protection locked="0"/>
    </xf>
    <xf numFmtId="0" fontId="42" fillId="0" borderId="30" xfId="0" applyFont="1" applyBorder="1" applyAlignment="1" applyProtection="1">
      <alignment horizontal="left" vertical="center" wrapText="1"/>
      <protection locked="0"/>
    </xf>
    <xf numFmtId="0" fontId="42" fillId="0" borderId="31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7" fillId="0" borderId="32" xfId="0" applyFont="1" applyBorder="1" applyAlignment="1" applyProtection="1">
      <alignment horizontal="left" vertical="center" wrapText="1"/>
      <protection locked="0"/>
    </xf>
    <xf numFmtId="0" fontId="47" fillId="0" borderId="33" xfId="0" applyFont="1" applyBorder="1" applyAlignment="1" applyProtection="1">
      <alignment horizontal="left" vertical="center" wrapText="1"/>
      <protection locked="0"/>
    </xf>
    <xf numFmtId="0" fontId="45" fillId="0" borderId="32" xfId="0" applyFont="1" applyBorder="1" applyAlignment="1" applyProtection="1">
      <alignment horizontal="left" vertical="center" wrapText="1"/>
      <protection locked="0"/>
    </xf>
    <xf numFmtId="0" fontId="45" fillId="0" borderId="33" xfId="0" applyFont="1" applyBorder="1" applyAlignment="1" applyProtection="1">
      <alignment horizontal="left" vertical="center" wrapText="1"/>
      <protection locked="0"/>
    </xf>
    <xf numFmtId="0" fontId="45" fillId="0" borderId="33" xfId="0" applyFont="1" applyBorder="1" applyAlignment="1" applyProtection="1">
      <alignment horizontal="left" vertical="center"/>
      <protection locked="0"/>
    </xf>
    <xf numFmtId="0" fontId="45" fillId="0" borderId="35" xfId="0" applyFont="1" applyBorder="1" applyAlignment="1" applyProtection="1">
      <alignment horizontal="left" vertical="center" wrapText="1"/>
      <protection locked="0"/>
    </xf>
    <xf numFmtId="0" fontId="45" fillId="0" borderId="34" xfId="0" applyFont="1" applyBorder="1" applyAlignment="1" applyProtection="1">
      <alignment horizontal="left" vertical="center" wrapText="1"/>
      <protection locked="0"/>
    </xf>
    <xf numFmtId="0" fontId="45" fillId="0" borderId="36" xfId="0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left" vertical="top"/>
      <protection locked="0"/>
    </xf>
    <xf numFmtId="0" fontId="45" fillId="0" borderId="1" xfId="0" applyFont="1" applyBorder="1" applyAlignment="1" applyProtection="1">
      <alignment horizontal="center" vertical="top"/>
      <protection locked="0"/>
    </xf>
    <xf numFmtId="0" fontId="45" fillId="0" borderId="35" xfId="0" applyFont="1" applyBorder="1" applyAlignment="1" applyProtection="1">
      <alignment horizontal="left" vertical="center"/>
      <protection locked="0"/>
    </xf>
    <xf numFmtId="0" fontId="45" fillId="0" borderId="36" xfId="0" applyFont="1" applyBorder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4" fillId="0" borderId="1" xfId="0" applyFont="1" applyBorder="1" applyAlignment="1" applyProtection="1">
      <alignment vertical="center"/>
      <protection locked="0"/>
    </xf>
    <xf numFmtId="0" fontId="47" fillId="0" borderId="34" xfId="0" applyFont="1" applyBorder="1" applyAlignment="1" applyProtection="1">
      <alignment vertical="center"/>
      <protection locked="0"/>
    </xf>
    <xf numFmtId="0" fontId="44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5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4" fillId="0" borderId="34" xfId="0" applyFont="1" applyBorder="1" applyAlignment="1" applyProtection="1">
      <alignment horizontal="left"/>
      <protection locked="0"/>
    </xf>
    <xf numFmtId="0" fontId="47" fillId="0" borderId="34" xfId="0" applyFont="1" applyBorder="1" applyAlignment="1" applyProtection="1">
      <protection locked="0"/>
    </xf>
    <xf numFmtId="0" fontId="42" fillId="0" borderId="32" xfId="0" applyFont="1" applyBorder="1" applyAlignment="1" applyProtection="1">
      <alignment vertical="top"/>
      <protection locked="0"/>
    </xf>
    <xf numFmtId="0" fontId="42" fillId="0" borderId="33" xfId="0" applyFont="1" applyBorder="1" applyAlignment="1" applyProtection="1">
      <alignment vertical="top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0" fontId="42" fillId="0" borderId="1" xfId="0" applyFont="1" applyBorder="1" applyAlignment="1" applyProtection="1">
      <alignment horizontal="left" vertical="top"/>
      <protection locked="0"/>
    </xf>
    <xf numFmtId="0" fontId="42" fillId="0" borderId="35" xfId="0" applyFont="1" applyBorder="1" applyAlignment="1" applyProtection="1">
      <alignment vertical="top"/>
      <protection locked="0"/>
    </xf>
    <xf numFmtId="0" fontId="42" fillId="0" borderId="34" xfId="0" applyFont="1" applyBorder="1" applyAlignment="1" applyProtection="1">
      <alignment vertical="top"/>
      <protection locked="0"/>
    </xf>
    <xf numFmtId="0" fontId="42" fillId="0" borderId="36" xfId="0" applyFont="1" applyBorder="1" applyAlignment="1" applyProtection="1">
      <alignment vertical="top"/>
      <protection locked="0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5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22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0" fontId="3" fillId="6" borderId="10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0" fillId="6" borderId="11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left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right" vertical="center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0" fillId="0" borderId="0" xfId="0"/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2" fillId="3" borderId="0" xfId="1" applyFont="1" applyFill="1" applyAlignment="1">
      <alignment vertical="center"/>
    </xf>
    <xf numFmtId="0" fontId="45" fillId="0" borderId="1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top"/>
      <protection locked="0"/>
    </xf>
    <xf numFmtId="0" fontId="44" fillId="0" borderId="34" xfId="0" applyFont="1" applyBorder="1" applyAlignment="1" applyProtection="1">
      <alignment horizontal="left"/>
      <protection locked="0"/>
    </xf>
    <xf numFmtId="0" fontId="43" fillId="0" borderId="1" xfId="0" applyFont="1" applyBorder="1" applyAlignment="1" applyProtection="1">
      <alignment horizontal="center" vertical="center" wrapText="1"/>
      <protection locked="0"/>
    </xf>
    <xf numFmtId="0" fontId="43" fillId="0" borderId="1" xfId="0" applyFont="1" applyBorder="1" applyAlignment="1" applyProtection="1">
      <alignment horizontal="center" vertical="center"/>
      <protection locked="0"/>
    </xf>
    <xf numFmtId="49" fontId="45" fillId="0" borderId="1" xfId="0" applyNumberFormat="1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left" vertical="center" wrapText="1"/>
      <protection locked="0"/>
    </xf>
    <xf numFmtId="0" fontId="44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6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50000000000003" customHeight="1">
      <c r="AR2" s="361" t="s">
        <v>8</v>
      </c>
      <c r="AS2" s="362"/>
      <c r="AT2" s="362"/>
      <c r="AU2" s="362"/>
      <c r="AV2" s="362"/>
      <c r="AW2" s="362"/>
      <c r="AX2" s="362"/>
      <c r="AY2" s="362"/>
      <c r="AZ2" s="362"/>
      <c r="BA2" s="362"/>
      <c r="BB2" s="362"/>
      <c r="BC2" s="362"/>
      <c r="BD2" s="362"/>
      <c r="BE2" s="362"/>
      <c r="BS2" s="24" t="s">
        <v>9</v>
      </c>
      <c r="BT2" s="24" t="s">
        <v>10</v>
      </c>
    </row>
    <row r="3" spans="1:74" ht="6.95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9</v>
      </c>
      <c r="BT3" s="24" t="s">
        <v>11</v>
      </c>
    </row>
    <row r="4" spans="1:74" ht="36.950000000000003" customHeight="1">
      <c r="B4" s="28"/>
      <c r="C4" s="29"/>
      <c r="D4" s="30" t="s">
        <v>12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13</v>
      </c>
      <c r="BE4" s="33" t="s">
        <v>14</v>
      </c>
      <c r="BS4" s="24" t="s">
        <v>15</v>
      </c>
    </row>
    <row r="5" spans="1:74" ht="14.45" customHeight="1">
      <c r="B5" s="28"/>
      <c r="C5" s="29"/>
      <c r="D5" s="34" t="s">
        <v>16</v>
      </c>
      <c r="E5" s="29"/>
      <c r="F5" s="29"/>
      <c r="G5" s="29"/>
      <c r="H5" s="29"/>
      <c r="I5" s="29"/>
      <c r="J5" s="29"/>
      <c r="K5" s="328" t="s">
        <v>17</v>
      </c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29"/>
      <c r="AQ5" s="31"/>
      <c r="BE5" s="326" t="s">
        <v>18</v>
      </c>
      <c r="BS5" s="24" t="s">
        <v>9</v>
      </c>
    </row>
    <row r="6" spans="1:74" ht="36.950000000000003" customHeight="1">
      <c r="B6" s="28"/>
      <c r="C6" s="29"/>
      <c r="D6" s="36" t="s">
        <v>19</v>
      </c>
      <c r="E6" s="29"/>
      <c r="F6" s="29"/>
      <c r="G6" s="29"/>
      <c r="H6" s="29"/>
      <c r="I6" s="29"/>
      <c r="J6" s="29"/>
      <c r="K6" s="330" t="s">
        <v>20</v>
      </c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329"/>
      <c r="AD6" s="329"/>
      <c r="AE6" s="329"/>
      <c r="AF6" s="329"/>
      <c r="AG6" s="329"/>
      <c r="AH6" s="329"/>
      <c r="AI6" s="329"/>
      <c r="AJ6" s="329"/>
      <c r="AK6" s="329"/>
      <c r="AL6" s="329"/>
      <c r="AM6" s="329"/>
      <c r="AN6" s="329"/>
      <c r="AO6" s="329"/>
      <c r="AP6" s="29"/>
      <c r="AQ6" s="31"/>
      <c r="BE6" s="327"/>
      <c r="BS6" s="24" t="s">
        <v>9</v>
      </c>
    </row>
    <row r="7" spans="1:74" ht="14.45" customHeight="1">
      <c r="B7" s="28"/>
      <c r="C7" s="29"/>
      <c r="D7" s="37" t="s">
        <v>21</v>
      </c>
      <c r="E7" s="29"/>
      <c r="F7" s="29"/>
      <c r="G7" s="29"/>
      <c r="H7" s="29"/>
      <c r="I7" s="29"/>
      <c r="J7" s="29"/>
      <c r="K7" s="35" t="s">
        <v>22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23</v>
      </c>
      <c r="AL7" s="29"/>
      <c r="AM7" s="29"/>
      <c r="AN7" s="35" t="s">
        <v>24</v>
      </c>
      <c r="AO7" s="29"/>
      <c r="AP7" s="29"/>
      <c r="AQ7" s="31"/>
      <c r="BE7" s="327"/>
      <c r="BS7" s="24" t="s">
        <v>9</v>
      </c>
    </row>
    <row r="8" spans="1:74" ht="14.45" customHeight="1">
      <c r="B8" s="28"/>
      <c r="C8" s="29"/>
      <c r="D8" s="37" t="s">
        <v>25</v>
      </c>
      <c r="E8" s="29"/>
      <c r="F8" s="29"/>
      <c r="G8" s="29"/>
      <c r="H8" s="29"/>
      <c r="I8" s="29"/>
      <c r="J8" s="29"/>
      <c r="K8" s="35" t="s">
        <v>26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27</v>
      </c>
      <c r="AL8" s="29"/>
      <c r="AM8" s="29"/>
      <c r="AN8" s="38" t="s">
        <v>28</v>
      </c>
      <c r="AO8" s="29"/>
      <c r="AP8" s="29"/>
      <c r="AQ8" s="31"/>
      <c r="BE8" s="327"/>
      <c r="BS8" s="24" t="s">
        <v>9</v>
      </c>
    </row>
    <row r="9" spans="1:74" ht="29.25" customHeight="1">
      <c r="B9" s="28"/>
      <c r="C9" s="29"/>
      <c r="D9" s="34" t="s">
        <v>29</v>
      </c>
      <c r="E9" s="29"/>
      <c r="F9" s="29"/>
      <c r="G9" s="29"/>
      <c r="H9" s="29"/>
      <c r="I9" s="29"/>
      <c r="J9" s="29"/>
      <c r="K9" s="39" t="s">
        <v>30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34" t="s">
        <v>31</v>
      </c>
      <c r="AL9" s="29"/>
      <c r="AM9" s="29"/>
      <c r="AN9" s="39" t="s">
        <v>32</v>
      </c>
      <c r="AO9" s="29"/>
      <c r="AP9" s="29"/>
      <c r="AQ9" s="31"/>
      <c r="BE9" s="327"/>
      <c r="BS9" s="24" t="s">
        <v>9</v>
      </c>
    </row>
    <row r="10" spans="1:74" ht="14.45" customHeight="1">
      <c r="B10" s="28"/>
      <c r="C10" s="29"/>
      <c r="D10" s="37" t="s">
        <v>33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34</v>
      </c>
      <c r="AL10" s="29"/>
      <c r="AM10" s="29"/>
      <c r="AN10" s="35" t="s">
        <v>5</v>
      </c>
      <c r="AO10" s="29"/>
      <c r="AP10" s="29"/>
      <c r="AQ10" s="31"/>
      <c r="BE10" s="327"/>
      <c r="BS10" s="24" t="s">
        <v>9</v>
      </c>
    </row>
    <row r="11" spans="1:74" ht="18.399999999999999" customHeight="1">
      <c r="B11" s="28"/>
      <c r="C11" s="29"/>
      <c r="D11" s="29"/>
      <c r="E11" s="35" t="s">
        <v>35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36</v>
      </c>
      <c r="AL11" s="29"/>
      <c r="AM11" s="29"/>
      <c r="AN11" s="35" t="s">
        <v>5</v>
      </c>
      <c r="AO11" s="29"/>
      <c r="AP11" s="29"/>
      <c r="AQ11" s="31"/>
      <c r="BE11" s="327"/>
      <c r="BS11" s="24" t="s">
        <v>9</v>
      </c>
    </row>
    <row r="12" spans="1:74" ht="6.9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27"/>
      <c r="BS12" s="24" t="s">
        <v>9</v>
      </c>
    </row>
    <row r="13" spans="1:74" ht="14.45" customHeight="1">
      <c r="B13" s="28"/>
      <c r="C13" s="29"/>
      <c r="D13" s="37" t="s">
        <v>37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34</v>
      </c>
      <c r="AL13" s="29"/>
      <c r="AM13" s="29"/>
      <c r="AN13" s="40" t="s">
        <v>38</v>
      </c>
      <c r="AO13" s="29"/>
      <c r="AP13" s="29"/>
      <c r="AQ13" s="31"/>
      <c r="BE13" s="327"/>
      <c r="BS13" s="24" t="s">
        <v>9</v>
      </c>
    </row>
    <row r="14" spans="1:74">
      <c r="B14" s="28"/>
      <c r="C14" s="29"/>
      <c r="D14" s="29"/>
      <c r="E14" s="331" t="s">
        <v>38</v>
      </c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7" t="s">
        <v>36</v>
      </c>
      <c r="AL14" s="29"/>
      <c r="AM14" s="29"/>
      <c r="AN14" s="40" t="s">
        <v>38</v>
      </c>
      <c r="AO14" s="29"/>
      <c r="AP14" s="29"/>
      <c r="AQ14" s="31"/>
      <c r="BE14" s="327"/>
      <c r="BS14" s="24" t="s">
        <v>9</v>
      </c>
    </row>
    <row r="15" spans="1:74" ht="6.9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27"/>
      <c r="BS15" s="24" t="s">
        <v>6</v>
      </c>
    </row>
    <row r="16" spans="1:74" ht="14.45" customHeight="1">
      <c r="B16" s="28"/>
      <c r="C16" s="29"/>
      <c r="D16" s="37" t="s">
        <v>39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34</v>
      </c>
      <c r="AL16" s="29"/>
      <c r="AM16" s="29"/>
      <c r="AN16" s="35" t="s">
        <v>5</v>
      </c>
      <c r="AO16" s="29"/>
      <c r="AP16" s="29"/>
      <c r="AQ16" s="31"/>
      <c r="BE16" s="327"/>
      <c r="BS16" s="24" t="s">
        <v>6</v>
      </c>
    </row>
    <row r="17" spans="2:71" ht="18.399999999999999" customHeight="1">
      <c r="B17" s="28"/>
      <c r="C17" s="29"/>
      <c r="D17" s="29"/>
      <c r="E17" s="35" t="s">
        <v>40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36</v>
      </c>
      <c r="AL17" s="29"/>
      <c r="AM17" s="29"/>
      <c r="AN17" s="35" t="s">
        <v>5</v>
      </c>
      <c r="AO17" s="29"/>
      <c r="AP17" s="29"/>
      <c r="AQ17" s="31"/>
      <c r="BE17" s="327"/>
      <c r="BS17" s="24" t="s">
        <v>41</v>
      </c>
    </row>
    <row r="18" spans="2:71" ht="6.9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27"/>
      <c r="BS18" s="24" t="s">
        <v>9</v>
      </c>
    </row>
    <row r="19" spans="2:71" ht="14.45" customHeight="1">
      <c r="B19" s="28"/>
      <c r="C19" s="29"/>
      <c r="D19" s="37" t="s">
        <v>42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27"/>
      <c r="BS19" s="24" t="s">
        <v>9</v>
      </c>
    </row>
    <row r="20" spans="2:71" ht="22.5" customHeight="1">
      <c r="B20" s="28"/>
      <c r="C20" s="29"/>
      <c r="D20" s="29"/>
      <c r="E20" s="333" t="s">
        <v>5</v>
      </c>
      <c r="F20" s="333"/>
      <c r="G20" s="333"/>
      <c r="H20" s="333"/>
      <c r="I20" s="333"/>
      <c r="J20" s="333"/>
      <c r="K20" s="333"/>
      <c r="L20" s="333"/>
      <c r="M20" s="333"/>
      <c r="N20" s="333"/>
      <c r="O20" s="333"/>
      <c r="P20" s="333"/>
      <c r="Q20" s="333"/>
      <c r="R20" s="333"/>
      <c r="S20" s="333"/>
      <c r="T20" s="333"/>
      <c r="U20" s="333"/>
      <c r="V20" s="333"/>
      <c r="W20" s="333"/>
      <c r="X20" s="333"/>
      <c r="Y20" s="333"/>
      <c r="Z20" s="333"/>
      <c r="AA20" s="333"/>
      <c r="AB20" s="333"/>
      <c r="AC20" s="333"/>
      <c r="AD20" s="333"/>
      <c r="AE20" s="333"/>
      <c r="AF20" s="333"/>
      <c r="AG20" s="333"/>
      <c r="AH20" s="333"/>
      <c r="AI20" s="333"/>
      <c r="AJ20" s="333"/>
      <c r="AK20" s="333"/>
      <c r="AL20" s="333"/>
      <c r="AM20" s="333"/>
      <c r="AN20" s="333"/>
      <c r="AO20" s="29"/>
      <c r="AP20" s="29"/>
      <c r="AQ20" s="31"/>
      <c r="BE20" s="327"/>
      <c r="BS20" s="24" t="s">
        <v>6</v>
      </c>
    </row>
    <row r="21" spans="2:71" ht="6.9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27"/>
    </row>
    <row r="22" spans="2:71" ht="6.95" customHeight="1">
      <c r="B22" s="28"/>
      <c r="C22" s="29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29"/>
      <c r="AQ22" s="31"/>
      <c r="BE22" s="327"/>
    </row>
    <row r="23" spans="2:71" s="1" customFormat="1" ht="25.9" customHeight="1">
      <c r="B23" s="42"/>
      <c r="C23" s="43"/>
      <c r="D23" s="44" t="s">
        <v>43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334">
        <f>ROUND(AG51,2)</f>
        <v>0</v>
      </c>
      <c r="AL23" s="335"/>
      <c r="AM23" s="335"/>
      <c r="AN23" s="335"/>
      <c r="AO23" s="335"/>
      <c r="AP23" s="43"/>
      <c r="AQ23" s="46"/>
      <c r="BE23" s="327"/>
    </row>
    <row r="24" spans="2:71" s="1" customFormat="1" ht="6.95" customHeight="1"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6"/>
      <c r="BE24" s="327"/>
    </row>
    <row r="25" spans="2:71" s="1" customFormat="1" ht="13.5"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336" t="s">
        <v>44</v>
      </c>
      <c r="M25" s="336"/>
      <c r="N25" s="336"/>
      <c r="O25" s="336"/>
      <c r="P25" s="43"/>
      <c r="Q25" s="43"/>
      <c r="R25" s="43"/>
      <c r="S25" s="43"/>
      <c r="T25" s="43"/>
      <c r="U25" s="43"/>
      <c r="V25" s="43"/>
      <c r="W25" s="336" t="s">
        <v>45</v>
      </c>
      <c r="X25" s="336"/>
      <c r="Y25" s="336"/>
      <c r="Z25" s="336"/>
      <c r="AA25" s="336"/>
      <c r="AB25" s="336"/>
      <c r="AC25" s="336"/>
      <c r="AD25" s="336"/>
      <c r="AE25" s="336"/>
      <c r="AF25" s="43"/>
      <c r="AG25" s="43"/>
      <c r="AH25" s="43"/>
      <c r="AI25" s="43"/>
      <c r="AJ25" s="43"/>
      <c r="AK25" s="336" t="s">
        <v>46</v>
      </c>
      <c r="AL25" s="336"/>
      <c r="AM25" s="336"/>
      <c r="AN25" s="336"/>
      <c r="AO25" s="336"/>
      <c r="AP25" s="43"/>
      <c r="AQ25" s="46"/>
      <c r="BE25" s="327"/>
    </row>
    <row r="26" spans="2:71" s="2" customFormat="1" ht="14.45" customHeight="1">
      <c r="B26" s="48"/>
      <c r="C26" s="49"/>
      <c r="D26" s="50" t="s">
        <v>47</v>
      </c>
      <c r="E26" s="49"/>
      <c r="F26" s="50" t="s">
        <v>48</v>
      </c>
      <c r="G26" s="49"/>
      <c r="H26" s="49"/>
      <c r="I26" s="49"/>
      <c r="J26" s="49"/>
      <c r="K26" s="49"/>
      <c r="L26" s="337">
        <v>0.21</v>
      </c>
      <c r="M26" s="338"/>
      <c r="N26" s="338"/>
      <c r="O26" s="338"/>
      <c r="P26" s="49"/>
      <c r="Q26" s="49"/>
      <c r="R26" s="49"/>
      <c r="S26" s="49"/>
      <c r="T26" s="49"/>
      <c r="U26" s="49"/>
      <c r="V26" s="49"/>
      <c r="W26" s="339">
        <f>ROUND(AZ51,2)</f>
        <v>0</v>
      </c>
      <c r="X26" s="338"/>
      <c r="Y26" s="338"/>
      <c r="Z26" s="338"/>
      <c r="AA26" s="338"/>
      <c r="AB26" s="338"/>
      <c r="AC26" s="338"/>
      <c r="AD26" s="338"/>
      <c r="AE26" s="338"/>
      <c r="AF26" s="49"/>
      <c r="AG26" s="49"/>
      <c r="AH26" s="49"/>
      <c r="AI26" s="49"/>
      <c r="AJ26" s="49"/>
      <c r="AK26" s="339">
        <f>ROUND(AV51,2)</f>
        <v>0</v>
      </c>
      <c r="AL26" s="338"/>
      <c r="AM26" s="338"/>
      <c r="AN26" s="338"/>
      <c r="AO26" s="338"/>
      <c r="AP26" s="49"/>
      <c r="AQ26" s="51"/>
      <c r="BE26" s="327"/>
    </row>
    <row r="27" spans="2:71" s="2" customFormat="1" ht="14.45" customHeight="1">
      <c r="B27" s="48"/>
      <c r="C27" s="49"/>
      <c r="D27" s="49"/>
      <c r="E27" s="49"/>
      <c r="F27" s="50" t="s">
        <v>49</v>
      </c>
      <c r="G27" s="49"/>
      <c r="H27" s="49"/>
      <c r="I27" s="49"/>
      <c r="J27" s="49"/>
      <c r="K27" s="49"/>
      <c r="L27" s="337">
        <v>0.15</v>
      </c>
      <c r="M27" s="338"/>
      <c r="N27" s="338"/>
      <c r="O27" s="338"/>
      <c r="P27" s="49"/>
      <c r="Q27" s="49"/>
      <c r="R27" s="49"/>
      <c r="S27" s="49"/>
      <c r="T27" s="49"/>
      <c r="U27" s="49"/>
      <c r="V27" s="49"/>
      <c r="W27" s="339">
        <f>ROUND(BA51,2)</f>
        <v>0</v>
      </c>
      <c r="X27" s="338"/>
      <c r="Y27" s="338"/>
      <c r="Z27" s="338"/>
      <c r="AA27" s="338"/>
      <c r="AB27" s="338"/>
      <c r="AC27" s="338"/>
      <c r="AD27" s="338"/>
      <c r="AE27" s="338"/>
      <c r="AF27" s="49"/>
      <c r="AG27" s="49"/>
      <c r="AH27" s="49"/>
      <c r="AI27" s="49"/>
      <c r="AJ27" s="49"/>
      <c r="AK27" s="339">
        <f>ROUND(AW51,2)</f>
        <v>0</v>
      </c>
      <c r="AL27" s="338"/>
      <c r="AM27" s="338"/>
      <c r="AN27" s="338"/>
      <c r="AO27" s="338"/>
      <c r="AP27" s="49"/>
      <c r="AQ27" s="51"/>
      <c r="BE27" s="327"/>
    </row>
    <row r="28" spans="2:71" s="2" customFormat="1" ht="14.45" hidden="1" customHeight="1">
      <c r="B28" s="48"/>
      <c r="C28" s="49"/>
      <c r="D28" s="49"/>
      <c r="E28" s="49"/>
      <c r="F28" s="50" t="s">
        <v>50</v>
      </c>
      <c r="G28" s="49"/>
      <c r="H28" s="49"/>
      <c r="I28" s="49"/>
      <c r="J28" s="49"/>
      <c r="K28" s="49"/>
      <c r="L28" s="337">
        <v>0.21</v>
      </c>
      <c r="M28" s="338"/>
      <c r="N28" s="338"/>
      <c r="O28" s="338"/>
      <c r="P28" s="49"/>
      <c r="Q28" s="49"/>
      <c r="R28" s="49"/>
      <c r="S28" s="49"/>
      <c r="T28" s="49"/>
      <c r="U28" s="49"/>
      <c r="V28" s="49"/>
      <c r="W28" s="339">
        <f>ROUND(BB51,2)</f>
        <v>0</v>
      </c>
      <c r="X28" s="338"/>
      <c r="Y28" s="338"/>
      <c r="Z28" s="338"/>
      <c r="AA28" s="338"/>
      <c r="AB28" s="338"/>
      <c r="AC28" s="338"/>
      <c r="AD28" s="338"/>
      <c r="AE28" s="338"/>
      <c r="AF28" s="49"/>
      <c r="AG28" s="49"/>
      <c r="AH28" s="49"/>
      <c r="AI28" s="49"/>
      <c r="AJ28" s="49"/>
      <c r="AK28" s="339">
        <v>0</v>
      </c>
      <c r="AL28" s="338"/>
      <c r="AM28" s="338"/>
      <c r="AN28" s="338"/>
      <c r="AO28" s="338"/>
      <c r="AP28" s="49"/>
      <c r="AQ28" s="51"/>
      <c r="BE28" s="327"/>
    </row>
    <row r="29" spans="2:71" s="2" customFormat="1" ht="14.45" hidden="1" customHeight="1">
      <c r="B29" s="48"/>
      <c r="C29" s="49"/>
      <c r="D29" s="49"/>
      <c r="E29" s="49"/>
      <c r="F29" s="50" t="s">
        <v>51</v>
      </c>
      <c r="G29" s="49"/>
      <c r="H29" s="49"/>
      <c r="I29" s="49"/>
      <c r="J29" s="49"/>
      <c r="K29" s="49"/>
      <c r="L29" s="337">
        <v>0.15</v>
      </c>
      <c r="M29" s="338"/>
      <c r="N29" s="338"/>
      <c r="O29" s="338"/>
      <c r="P29" s="49"/>
      <c r="Q29" s="49"/>
      <c r="R29" s="49"/>
      <c r="S29" s="49"/>
      <c r="T29" s="49"/>
      <c r="U29" s="49"/>
      <c r="V29" s="49"/>
      <c r="W29" s="339">
        <f>ROUND(BC51,2)</f>
        <v>0</v>
      </c>
      <c r="X29" s="338"/>
      <c r="Y29" s="338"/>
      <c r="Z29" s="338"/>
      <c r="AA29" s="338"/>
      <c r="AB29" s="338"/>
      <c r="AC29" s="338"/>
      <c r="AD29" s="338"/>
      <c r="AE29" s="338"/>
      <c r="AF29" s="49"/>
      <c r="AG29" s="49"/>
      <c r="AH29" s="49"/>
      <c r="AI29" s="49"/>
      <c r="AJ29" s="49"/>
      <c r="AK29" s="339">
        <v>0</v>
      </c>
      <c r="AL29" s="338"/>
      <c r="AM29" s="338"/>
      <c r="AN29" s="338"/>
      <c r="AO29" s="338"/>
      <c r="AP29" s="49"/>
      <c r="AQ29" s="51"/>
      <c r="BE29" s="327"/>
    </row>
    <row r="30" spans="2:71" s="2" customFormat="1" ht="14.45" hidden="1" customHeight="1">
      <c r="B30" s="48"/>
      <c r="C30" s="49"/>
      <c r="D30" s="49"/>
      <c r="E30" s="49"/>
      <c r="F30" s="50" t="s">
        <v>52</v>
      </c>
      <c r="G30" s="49"/>
      <c r="H30" s="49"/>
      <c r="I30" s="49"/>
      <c r="J30" s="49"/>
      <c r="K30" s="49"/>
      <c r="L30" s="337">
        <v>0</v>
      </c>
      <c r="M30" s="338"/>
      <c r="N30" s="338"/>
      <c r="O30" s="338"/>
      <c r="P30" s="49"/>
      <c r="Q30" s="49"/>
      <c r="R30" s="49"/>
      <c r="S30" s="49"/>
      <c r="T30" s="49"/>
      <c r="U30" s="49"/>
      <c r="V30" s="49"/>
      <c r="W30" s="339">
        <f>ROUND(BD51,2)</f>
        <v>0</v>
      </c>
      <c r="X30" s="338"/>
      <c r="Y30" s="338"/>
      <c r="Z30" s="338"/>
      <c r="AA30" s="338"/>
      <c r="AB30" s="338"/>
      <c r="AC30" s="338"/>
      <c r="AD30" s="338"/>
      <c r="AE30" s="338"/>
      <c r="AF30" s="49"/>
      <c r="AG30" s="49"/>
      <c r="AH30" s="49"/>
      <c r="AI30" s="49"/>
      <c r="AJ30" s="49"/>
      <c r="AK30" s="339">
        <v>0</v>
      </c>
      <c r="AL30" s="338"/>
      <c r="AM30" s="338"/>
      <c r="AN30" s="338"/>
      <c r="AO30" s="338"/>
      <c r="AP30" s="49"/>
      <c r="AQ30" s="51"/>
      <c r="BE30" s="327"/>
    </row>
    <row r="31" spans="2:71" s="1" customFormat="1" ht="6.95" customHeight="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6"/>
      <c r="BE31" s="327"/>
    </row>
    <row r="32" spans="2:71" s="1" customFormat="1" ht="25.9" customHeight="1">
      <c r="B32" s="42"/>
      <c r="C32" s="52"/>
      <c r="D32" s="53" t="s">
        <v>53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5" t="s">
        <v>54</v>
      </c>
      <c r="U32" s="54"/>
      <c r="V32" s="54"/>
      <c r="W32" s="54"/>
      <c r="X32" s="340" t="s">
        <v>55</v>
      </c>
      <c r="Y32" s="341"/>
      <c r="Z32" s="341"/>
      <c r="AA32" s="341"/>
      <c r="AB32" s="341"/>
      <c r="AC32" s="54"/>
      <c r="AD32" s="54"/>
      <c r="AE32" s="54"/>
      <c r="AF32" s="54"/>
      <c r="AG32" s="54"/>
      <c r="AH32" s="54"/>
      <c r="AI32" s="54"/>
      <c r="AJ32" s="54"/>
      <c r="AK32" s="342">
        <f>SUM(AK23:AK30)</f>
        <v>0</v>
      </c>
      <c r="AL32" s="341"/>
      <c r="AM32" s="341"/>
      <c r="AN32" s="341"/>
      <c r="AO32" s="343"/>
      <c r="AP32" s="52"/>
      <c r="AQ32" s="56"/>
      <c r="BE32" s="327"/>
    </row>
    <row r="33" spans="2:56" s="1" customFormat="1" ht="6.95" customHeight="1"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6"/>
    </row>
    <row r="34" spans="2:56" s="1" customFormat="1" ht="6.95" customHeight="1">
      <c r="B34" s="57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9"/>
    </row>
    <row r="38" spans="2:56" s="1" customFormat="1" ht="6.95" customHeight="1">
      <c r="B38" s="60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42"/>
    </row>
    <row r="39" spans="2:56" s="1" customFormat="1" ht="36.950000000000003" customHeight="1">
      <c r="B39" s="42"/>
      <c r="C39" s="62" t="s">
        <v>56</v>
      </c>
      <c r="AR39" s="42"/>
    </row>
    <row r="40" spans="2:56" s="1" customFormat="1" ht="6.95" customHeight="1">
      <c r="B40" s="42"/>
      <c r="AR40" s="42"/>
    </row>
    <row r="41" spans="2:56" s="3" customFormat="1" ht="14.45" customHeight="1">
      <c r="B41" s="63"/>
      <c r="C41" s="64" t="s">
        <v>16</v>
      </c>
      <c r="L41" s="3" t="str">
        <f>K5</f>
        <v>0164_PRO(1)</v>
      </c>
      <c r="AR41" s="63"/>
    </row>
    <row r="42" spans="2:56" s="4" customFormat="1" ht="36.950000000000003" customHeight="1">
      <c r="B42" s="65"/>
      <c r="C42" s="66" t="s">
        <v>19</v>
      </c>
      <c r="L42" s="344" t="str">
        <f>K6</f>
        <v>Staré Bohnice - Praha 8, akce č. 999229 2, 2. etapa</v>
      </c>
      <c r="M42" s="345"/>
      <c r="N42" s="345"/>
      <c r="O42" s="345"/>
      <c r="P42" s="345"/>
      <c r="Q42" s="345"/>
      <c r="R42" s="345"/>
      <c r="S42" s="345"/>
      <c r="T42" s="345"/>
      <c r="U42" s="345"/>
      <c r="V42" s="345"/>
      <c r="W42" s="345"/>
      <c r="X42" s="345"/>
      <c r="Y42" s="345"/>
      <c r="Z42" s="345"/>
      <c r="AA42" s="345"/>
      <c r="AB42" s="345"/>
      <c r="AC42" s="345"/>
      <c r="AD42" s="345"/>
      <c r="AE42" s="345"/>
      <c r="AF42" s="345"/>
      <c r="AG42" s="345"/>
      <c r="AH42" s="345"/>
      <c r="AI42" s="345"/>
      <c r="AJ42" s="345"/>
      <c r="AK42" s="345"/>
      <c r="AL42" s="345"/>
      <c r="AM42" s="345"/>
      <c r="AN42" s="345"/>
      <c r="AO42" s="345"/>
      <c r="AR42" s="65"/>
    </row>
    <row r="43" spans="2:56" s="1" customFormat="1" ht="6.95" customHeight="1">
      <c r="B43" s="42"/>
      <c r="AR43" s="42"/>
    </row>
    <row r="44" spans="2:56" s="1" customFormat="1">
      <c r="B44" s="42"/>
      <c r="C44" s="64" t="s">
        <v>25</v>
      </c>
      <c r="L44" s="67" t="str">
        <f>IF(K8="","",K8)</f>
        <v>Praha Bohnice</v>
      </c>
      <c r="AI44" s="64" t="s">
        <v>27</v>
      </c>
      <c r="AM44" s="346" t="str">
        <f>IF(AN8= "","",AN8)</f>
        <v>1. 12. 2016</v>
      </c>
      <c r="AN44" s="346"/>
      <c r="AR44" s="42"/>
    </row>
    <row r="45" spans="2:56" s="1" customFormat="1" ht="6.95" customHeight="1">
      <c r="B45" s="42"/>
      <c r="AR45" s="42"/>
    </row>
    <row r="46" spans="2:56" s="1" customFormat="1">
      <c r="B46" s="42"/>
      <c r="C46" s="64" t="s">
        <v>33</v>
      </c>
      <c r="L46" s="3" t="str">
        <f>IF(E11= "","",E11)</f>
        <v>TSK hl. m. Prahy</v>
      </c>
      <c r="AI46" s="64" t="s">
        <v>39</v>
      </c>
      <c r="AM46" s="347" t="str">
        <f>IF(E17="","",E17)</f>
        <v xml:space="preserve"> </v>
      </c>
      <c r="AN46" s="347"/>
      <c r="AO46" s="347"/>
      <c r="AP46" s="347"/>
      <c r="AR46" s="42"/>
      <c r="AS46" s="348" t="s">
        <v>57</v>
      </c>
      <c r="AT46" s="349"/>
      <c r="AU46" s="69"/>
      <c r="AV46" s="69"/>
      <c r="AW46" s="69"/>
      <c r="AX46" s="69"/>
      <c r="AY46" s="69"/>
      <c r="AZ46" s="69"/>
      <c r="BA46" s="69"/>
      <c r="BB46" s="69"/>
      <c r="BC46" s="69"/>
      <c r="BD46" s="70"/>
    </row>
    <row r="47" spans="2:56" s="1" customFormat="1">
      <c r="B47" s="42"/>
      <c r="C47" s="64" t="s">
        <v>37</v>
      </c>
      <c r="L47" s="3" t="str">
        <f>IF(E14= "Vyplň údaj","",E14)</f>
        <v/>
      </c>
      <c r="AR47" s="42"/>
      <c r="AS47" s="350"/>
      <c r="AT47" s="351"/>
      <c r="AU47" s="43"/>
      <c r="AV47" s="43"/>
      <c r="AW47" s="43"/>
      <c r="AX47" s="43"/>
      <c r="AY47" s="43"/>
      <c r="AZ47" s="43"/>
      <c r="BA47" s="43"/>
      <c r="BB47" s="43"/>
      <c r="BC47" s="43"/>
      <c r="BD47" s="71"/>
    </row>
    <row r="48" spans="2:56" s="1" customFormat="1" ht="10.9" customHeight="1">
      <c r="B48" s="42"/>
      <c r="AR48" s="42"/>
      <c r="AS48" s="350"/>
      <c r="AT48" s="351"/>
      <c r="AU48" s="43"/>
      <c r="AV48" s="43"/>
      <c r="AW48" s="43"/>
      <c r="AX48" s="43"/>
      <c r="AY48" s="43"/>
      <c r="AZ48" s="43"/>
      <c r="BA48" s="43"/>
      <c r="BB48" s="43"/>
      <c r="BC48" s="43"/>
      <c r="BD48" s="71"/>
    </row>
    <row r="49" spans="1:91" s="1" customFormat="1" ht="29.25" customHeight="1">
      <c r="B49" s="42"/>
      <c r="C49" s="352" t="s">
        <v>58</v>
      </c>
      <c r="D49" s="353"/>
      <c r="E49" s="353"/>
      <c r="F49" s="353"/>
      <c r="G49" s="353"/>
      <c r="H49" s="72"/>
      <c r="I49" s="354" t="s">
        <v>59</v>
      </c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5" t="s">
        <v>60</v>
      </c>
      <c r="AH49" s="353"/>
      <c r="AI49" s="353"/>
      <c r="AJ49" s="353"/>
      <c r="AK49" s="353"/>
      <c r="AL49" s="353"/>
      <c r="AM49" s="353"/>
      <c r="AN49" s="354" t="s">
        <v>61</v>
      </c>
      <c r="AO49" s="353"/>
      <c r="AP49" s="353"/>
      <c r="AQ49" s="73" t="s">
        <v>62</v>
      </c>
      <c r="AR49" s="42"/>
      <c r="AS49" s="74" t="s">
        <v>63</v>
      </c>
      <c r="AT49" s="75" t="s">
        <v>64</v>
      </c>
      <c r="AU49" s="75" t="s">
        <v>65</v>
      </c>
      <c r="AV49" s="75" t="s">
        <v>66</v>
      </c>
      <c r="AW49" s="75" t="s">
        <v>67</v>
      </c>
      <c r="AX49" s="75" t="s">
        <v>68</v>
      </c>
      <c r="AY49" s="75" t="s">
        <v>69</v>
      </c>
      <c r="AZ49" s="75" t="s">
        <v>70</v>
      </c>
      <c r="BA49" s="75" t="s">
        <v>71</v>
      </c>
      <c r="BB49" s="75" t="s">
        <v>72</v>
      </c>
      <c r="BC49" s="75" t="s">
        <v>73</v>
      </c>
      <c r="BD49" s="76" t="s">
        <v>74</v>
      </c>
    </row>
    <row r="50" spans="1:91" s="1" customFormat="1" ht="10.9" customHeight="1">
      <c r="B50" s="42"/>
      <c r="AR50" s="42"/>
      <c r="AS50" s="77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70"/>
    </row>
    <row r="51" spans="1:91" s="4" customFormat="1" ht="32.450000000000003" customHeight="1">
      <c r="B51" s="65"/>
      <c r="C51" s="78" t="s">
        <v>75</v>
      </c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359">
        <f>ROUND(SUM(AG52:AG54),2)</f>
        <v>0</v>
      </c>
      <c r="AH51" s="359"/>
      <c r="AI51" s="359"/>
      <c r="AJ51" s="359"/>
      <c r="AK51" s="359"/>
      <c r="AL51" s="359"/>
      <c r="AM51" s="359"/>
      <c r="AN51" s="360">
        <f>SUM(AG51,AT51)</f>
        <v>0</v>
      </c>
      <c r="AO51" s="360"/>
      <c r="AP51" s="360"/>
      <c r="AQ51" s="80" t="s">
        <v>5</v>
      </c>
      <c r="AR51" s="65"/>
      <c r="AS51" s="81">
        <f>ROUND(SUM(AS52:AS54),2)</f>
        <v>0</v>
      </c>
      <c r="AT51" s="82">
        <f>ROUND(SUM(AV51:AW51),2)</f>
        <v>0</v>
      </c>
      <c r="AU51" s="83">
        <f>ROUND(SUM(AU52:AU54),5)</f>
        <v>0</v>
      </c>
      <c r="AV51" s="82">
        <f>ROUND(AZ51*L26,2)</f>
        <v>0</v>
      </c>
      <c r="AW51" s="82">
        <f>ROUND(BA51*L27,2)</f>
        <v>0</v>
      </c>
      <c r="AX51" s="82">
        <f>ROUND(BB51*L26,2)</f>
        <v>0</v>
      </c>
      <c r="AY51" s="82">
        <f>ROUND(BC51*L27,2)</f>
        <v>0</v>
      </c>
      <c r="AZ51" s="82">
        <f>ROUND(SUM(AZ52:AZ54),2)</f>
        <v>0</v>
      </c>
      <c r="BA51" s="82">
        <f>ROUND(SUM(BA52:BA54),2)</f>
        <v>0</v>
      </c>
      <c r="BB51" s="82">
        <f>ROUND(SUM(BB52:BB54),2)</f>
        <v>0</v>
      </c>
      <c r="BC51" s="82">
        <f>ROUND(SUM(BC52:BC54),2)</f>
        <v>0</v>
      </c>
      <c r="BD51" s="84">
        <f>ROUND(SUM(BD52:BD54),2)</f>
        <v>0</v>
      </c>
      <c r="BS51" s="66" t="s">
        <v>76</v>
      </c>
      <c r="BT51" s="66" t="s">
        <v>77</v>
      </c>
      <c r="BU51" s="85" t="s">
        <v>78</v>
      </c>
      <c r="BV51" s="66" t="s">
        <v>79</v>
      </c>
      <c r="BW51" s="66" t="s">
        <v>7</v>
      </c>
      <c r="BX51" s="66" t="s">
        <v>80</v>
      </c>
      <c r="CL51" s="66" t="s">
        <v>22</v>
      </c>
    </row>
    <row r="52" spans="1:91" s="5" customFormat="1" ht="22.5" customHeight="1">
      <c r="A52" s="86" t="s">
        <v>81</v>
      </c>
      <c r="B52" s="87"/>
      <c r="C52" s="88"/>
      <c r="D52" s="358" t="s">
        <v>82</v>
      </c>
      <c r="E52" s="358"/>
      <c r="F52" s="358"/>
      <c r="G52" s="358"/>
      <c r="H52" s="358"/>
      <c r="I52" s="89"/>
      <c r="J52" s="358" t="s">
        <v>83</v>
      </c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  <c r="AA52" s="358"/>
      <c r="AB52" s="358"/>
      <c r="AC52" s="358"/>
      <c r="AD52" s="358"/>
      <c r="AE52" s="358"/>
      <c r="AF52" s="358"/>
      <c r="AG52" s="356">
        <f>'C. 1. - SO 100   Komunika...'!J27</f>
        <v>0</v>
      </c>
      <c r="AH52" s="357"/>
      <c r="AI52" s="357"/>
      <c r="AJ52" s="357"/>
      <c r="AK52" s="357"/>
      <c r="AL52" s="357"/>
      <c r="AM52" s="357"/>
      <c r="AN52" s="356">
        <f>SUM(AG52,AT52)</f>
        <v>0</v>
      </c>
      <c r="AO52" s="357"/>
      <c r="AP52" s="357"/>
      <c r="AQ52" s="90" t="s">
        <v>84</v>
      </c>
      <c r="AR52" s="87"/>
      <c r="AS52" s="91">
        <v>0</v>
      </c>
      <c r="AT52" s="92">
        <f>ROUND(SUM(AV52:AW52),2)</f>
        <v>0</v>
      </c>
      <c r="AU52" s="93">
        <f>'C. 1. - SO 100   Komunika...'!P84</f>
        <v>0</v>
      </c>
      <c r="AV52" s="92">
        <f>'C. 1. - SO 100   Komunika...'!J30</f>
        <v>0</v>
      </c>
      <c r="AW52" s="92">
        <f>'C. 1. - SO 100   Komunika...'!J31</f>
        <v>0</v>
      </c>
      <c r="AX52" s="92">
        <f>'C. 1. - SO 100   Komunika...'!J32</f>
        <v>0</v>
      </c>
      <c r="AY52" s="92">
        <f>'C. 1. - SO 100   Komunika...'!J33</f>
        <v>0</v>
      </c>
      <c r="AZ52" s="92">
        <f>'C. 1. - SO 100   Komunika...'!F30</f>
        <v>0</v>
      </c>
      <c r="BA52" s="92">
        <f>'C. 1. - SO 100   Komunika...'!F31</f>
        <v>0</v>
      </c>
      <c r="BB52" s="92">
        <f>'C. 1. - SO 100   Komunika...'!F32</f>
        <v>0</v>
      </c>
      <c r="BC52" s="92">
        <f>'C. 1. - SO 100   Komunika...'!F33</f>
        <v>0</v>
      </c>
      <c r="BD52" s="94">
        <f>'C. 1. - SO 100   Komunika...'!F34</f>
        <v>0</v>
      </c>
      <c r="BT52" s="95" t="s">
        <v>85</v>
      </c>
      <c r="BV52" s="95" t="s">
        <v>79</v>
      </c>
      <c r="BW52" s="95" t="s">
        <v>86</v>
      </c>
      <c r="BX52" s="95" t="s">
        <v>7</v>
      </c>
      <c r="CL52" s="95" t="s">
        <v>22</v>
      </c>
      <c r="CM52" s="95" t="s">
        <v>87</v>
      </c>
    </row>
    <row r="53" spans="1:91" s="5" customFormat="1" ht="22.5" customHeight="1">
      <c r="A53" s="86" t="s">
        <v>81</v>
      </c>
      <c r="B53" s="87"/>
      <c r="C53" s="88"/>
      <c r="D53" s="358" t="s">
        <v>88</v>
      </c>
      <c r="E53" s="358"/>
      <c r="F53" s="358"/>
      <c r="G53" s="358"/>
      <c r="H53" s="358"/>
      <c r="I53" s="89"/>
      <c r="J53" s="358" t="s">
        <v>89</v>
      </c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  <c r="V53" s="358"/>
      <c r="W53" s="358"/>
      <c r="X53" s="358"/>
      <c r="Y53" s="358"/>
      <c r="Z53" s="358"/>
      <c r="AA53" s="358"/>
      <c r="AB53" s="358"/>
      <c r="AC53" s="358"/>
      <c r="AD53" s="358"/>
      <c r="AE53" s="358"/>
      <c r="AF53" s="358"/>
      <c r="AG53" s="356">
        <f>'C. 2 - SO 300.1   Dešťová...'!J27</f>
        <v>0</v>
      </c>
      <c r="AH53" s="357"/>
      <c r="AI53" s="357"/>
      <c r="AJ53" s="357"/>
      <c r="AK53" s="357"/>
      <c r="AL53" s="357"/>
      <c r="AM53" s="357"/>
      <c r="AN53" s="356">
        <f>SUM(AG53,AT53)</f>
        <v>0</v>
      </c>
      <c r="AO53" s="357"/>
      <c r="AP53" s="357"/>
      <c r="AQ53" s="90" t="s">
        <v>84</v>
      </c>
      <c r="AR53" s="87"/>
      <c r="AS53" s="91">
        <v>0</v>
      </c>
      <c r="AT53" s="92">
        <f>ROUND(SUM(AV53:AW53),2)</f>
        <v>0</v>
      </c>
      <c r="AU53" s="93">
        <f>'C. 2 - SO 300.1   Dešťová...'!P82</f>
        <v>0</v>
      </c>
      <c r="AV53" s="92">
        <f>'C. 2 - SO 300.1   Dešťová...'!J30</f>
        <v>0</v>
      </c>
      <c r="AW53" s="92">
        <f>'C. 2 - SO 300.1   Dešťová...'!J31</f>
        <v>0</v>
      </c>
      <c r="AX53" s="92">
        <f>'C. 2 - SO 300.1   Dešťová...'!J32</f>
        <v>0</v>
      </c>
      <c r="AY53" s="92">
        <f>'C. 2 - SO 300.1   Dešťová...'!J33</f>
        <v>0</v>
      </c>
      <c r="AZ53" s="92">
        <f>'C. 2 - SO 300.1   Dešťová...'!F30</f>
        <v>0</v>
      </c>
      <c r="BA53" s="92">
        <f>'C. 2 - SO 300.1   Dešťová...'!F31</f>
        <v>0</v>
      </c>
      <c r="BB53" s="92">
        <f>'C. 2 - SO 300.1   Dešťová...'!F32</f>
        <v>0</v>
      </c>
      <c r="BC53" s="92">
        <f>'C. 2 - SO 300.1   Dešťová...'!F33</f>
        <v>0</v>
      </c>
      <c r="BD53" s="94">
        <f>'C. 2 - SO 300.1   Dešťová...'!F34</f>
        <v>0</v>
      </c>
      <c r="BT53" s="95" t="s">
        <v>85</v>
      </c>
      <c r="BV53" s="95" t="s">
        <v>79</v>
      </c>
      <c r="BW53" s="95" t="s">
        <v>90</v>
      </c>
      <c r="BX53" s="95" t="s">
        <v>7</v>
      </c>
      <c r="CL53" s="95" t="s">
        <v>91</v>
      </c>
      <c r="CM53" s="95" t="s">
        <v>87</v>
      </c>
    </row>
    <row r="54" spans="1:91" s="5" customFormat="1" ht="37.5" customHeight="1">
      <c r="A54" s="86" t="s">
        <v>81</v>
      </c>
      <c r="B54" s="87"/>
      <c r="C54" s="88"/>
      <c r="D54" s="358" t="s">
        <v>92</v>
      </c>
      <c r="E54" s="358"/>
      <c r="F54" s="358"/>
      <c r="G54" s="358"/>
      <c r="H54" s="358"/>
      <c r="I54" s="89"/>
      <c r="J54" s="358" t="s">
        <v>93</v>
      </c>
      <c r="K54" s="358"/>
      <c r="L54" s="358"/>
      <c r="M54" s="358"/>
      <c r="N54" s="358"/>
      <c r="O54" s="358"/>
      <c r="P54" s="358"/>
      <c r="Q54" s="358"/>
      <c r="R54" s="358"/>
      <c r="S54" s="358"/>
      <c r="T54" s="358"/>
      <c r="U54" s="358"/>
      <c r="V54" s="358"/>
      <c r="W54" s="358"/>
      <c r="X54" s="358"/>
      <c r="Y54" s="358"/>
      <c r="Z54" s="358"/>
      <c r="AA54" s="358"/>
      <c r="AB54" s="358"/>
      <c r="AC54" s="358"/>
      <c r="AD54" s="358"/>
      <c r="AE54" s="358"/>
      <c r="AF54" s="358"/>
      <c r="AG54" s="356">
        <f>'ORN-VRN - Ostatní a vedle...'!J27</f>
        <v>0</v>
      </c>
      <c r="AH54" s="357"/>
      <c r="AI54" s="357"/>
      <c r="AJ54" s="357"/>
      <c r="AK54" s="357"/>
      <c r="AL54" s="357"/>
      <c r="AM54" s="357"/>
      <c r="AN54" s="356">
        <f>SUM(AG54,AT54)</f>
        <v>0</v>
      </c>
      <c r="AO54" s="357"/>
      <c r="AP54" s="357"/>
      <c r="AQ54" s="90" t="s">
        <v>84</v>
      </c>
      <c r="AR54" s="87"/>
      <c r="AS54" s="96">
        <v>0</v>
      </c>
      <c r="AT54" s="97">
        <f>ROUND(SUM(AV54:AW54),2)</f>
        <v>0</v>
      </c>
      <c r="AU54" s="98">
        <f>'ORN-VRN - Ostatní a vedle...'!P77</f>
        <v>0</v>
      </c>
      <c r="AV54" s="97">
        <f>'ORN-VRN - Ostatní a vedle...'!J30</f>
        <v>0</v>
      </c>
      <c r="AW54" s="97">
        <f>'ORN-VRN - Ostatní a vedle...'!J31</f>
        <v>0</v>
      </c>
      <c r="AX54" s="97">
        <f>'ORN-VRN - Ostatní a vedle...'!J32</f>
        <v>0</v>
      </c>
      <c r="AY54" s="97">
        <f>'ORN-VRN - Ostatní a vedle...'!J33</f>
        <v>0</v>
      </c>
      <c r="AZ54" s="97">
        <f>'ORN-VRN - Ostatní a vedle...'!F30</f>
        <v>0</v>
      </c>
      <c r="BA54" s="97">
        <f>'ORN-VRN - Ostatní a vedle...'!F31</f>
        <v>0</v>
      </c>
      <c r="BB54" s="97">
        <f>'ORN-VRN - Ostatní a vedle...'!F32</f>
        <v>0</v>
      </c>
      <c r="BC54" s="97">
        <f>'ORN-VRN - Ostatní a vedle...'!F33</f>
        <v>0</v>
      </c>
      <c r="BD54" s="99">
        <f>'ORN-VRN - Ostatní a vedle...'!F34</f>
        <v>0</v>
      </c>
      <c r="BT54" s="95" t="s">
        <v>85</v>
      </c>
      <c r="BV54" s="95" t="s">
        <v>79</v>
      </c>
      <c r="BW54" s="95" t="s">
        <v>94</v>
      </c>
      <c r="BX54" s="95" t="s">
        <v>7</v>
      </c>
      <c r="CL54" s="95" t="s">
        <v>95</v>
      </c>
      <c r="CM54" s="95" t="s">
        <v>87</v>
      </c>
    </row>
    <row r="55" spans="1:91" s="1" customFormat="1" ht="30" customHeight="1">
      <c r="B55" s="42"/>
      <c r="AR55" s="42"/>
    </row>
    <row r="56" spans="1:91" s="1" customFormat="1" ht="6.95" customHeight="1">
      <c r="B56" s="57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42"/>
    </row>
  </sheetData>
  <mergeCells count="49">
    <mergeCell ref="AR2:BE2"/>
    <mergeCell ref="AN54:AP54"/>
    <mergeCell ref="AG54:AM54"/>
    <mergeCell ref="D54:H54"/>
    <mergeCell ref="J54:AF54"/>
    <mergeCell ref="AG51:AM51"/>
    <mergeCell ref="AN51:AP51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C. 1. - SO 100   Komunika...'!C2" display="/"/>
    <hyperlink ref="A53" location="'C. 2 - SO 300.1   Dešťová...'!C2" display="/"/>
    <hyperlink ref="A54" location="'ORN-VRN - Ostatní a vedle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66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1"/>
      <c r="C1" s="101"/>
      <c r="D1" s="102" t="s">
        <v>1</v>
      </c>
      <c r="E1" s="101"/>
      <c r="F1" s="103" t="s">
        <v>96</v>
      </c>
      <c r="G1" s="370" t="s">
        <v>97</v>
      </c>
      <c r="H1" s="370"/>
      <c r="I1" s="104"/>
      <c r="J1" s="103" t="s">
        <v>98</v>
      </c>
      <c r="K1" s="102" t="s">
        <v>99</v>
      </c>
      <c r="L1" s="103" t="s">
        <v>100</v>
      </c>
      <c r="M1" s="103"/>
      <c r="N1" s="103"/>
      <c r="O1" s="103"/>
      <c r="P1" s="103"/>
      <c r="Q1" s="103"/>
      <c r="R1" s="103"/>
      <c r="S1" s="103"/>
      <c r="T1" s="10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61" t="s">
        <v>8</v>
      </c>
      <c r="M2" s="362"/>
      <c r="N2" s="362"/>
      <c r="O2" s="362"/>
      <c r="P2" s="362"/>
      <c r="Q2" s="362"/>
      <c r="R2" s="362"/>
      <c r="S2" s="362"/>
      <c r="T2" s="362"/>
      <c r="U2" s="362"/>
      <c r="V2" s="362"/>
      <c r="AT2" s="24" t="s">
        <v>86</v>
      </c>
      <c r="AZ2" s="105" t="s">
        <v>101</v>
      </c>
      <c r="BA2" s="105" t="s">
        <v>5</v>
      </c>
      <c r="BB2" s="105" t="s">
        <v>5</v>
      </c>
      <c r="BC2" s="105" t="s">
        <v>102</v>
      </c>
      <c r="BD2" s="105" t="s">
        <v>87</v>
      </c>
    </row>
    <row r="3" spans="1:70" ht="6.95" customHeight="1">
      <c r="B3" s="25"/>
      <c r="C3" s="26"/>
      <c r="D3" s="26"/>
      <c r="E3" s="26"/>
      <c r="F3" s="26"/>
      <c r="G3" s="26"/>
      <c r="H3" s="26"/>
      <c r="I3" s="106"/>
      <c r="J3" s="26"/>
      <c r="K3" s="27"/>
      <c r="AT3" s="24" t="s">
        <v>87</v>
      </c>
      <c r="AZ3" s="105" t="s">
        <v>103</v>
      </c>
      <c r="BA3" s="105" t="s">
        <v>5</v>
      </c>
      <c r="BB3" s="105" t="s">
        <v>5</v>
      </c>
      <c r="BC3" s="105" t="s">
        <v>104</v>
      </c>
      <c r="BD3" s="105" t="s">
        <v>87</v>
      </c>
    </row>
    <row r="4" spans="1:70" ht="36.950000000000003" customHeight="1">
      <c r="B4" s="28"/>
      <c r="C4" s="29"/>
      <c r="D4" s="30" t="s">
        <v>105</v>
      </c>
      <c r="E4" s="29"/>
      <c r="F4" s="29"/>
      <c r="G4" s="29"/>
      <c r="H4" s="29"/>
      <c r="I4" s="107"/>
      <c r="J4" s="29"/>
      <c r="K4" s="31"/>
      <c r="M4" s="32" t="s">
        <v>13</v>
      </c>
      <c r="AT4" s="24" t="s">
        <v>6</v>
      </c>
      <c r="AZ4" s="105" t="s">
        <v>106</v>
      </c>
      <c r="BA4" s="105" t="s">
        <v>5</v>
      </c>
      <c r="BB4" s="105" t="s">
        <v>5</v>
      </c>
      <c r="BC4" s="105" t="s">
        <v>107</v>
      </c>
      <c r="BD4" s="105" t="s">
        <v>87</v>
      </c>
    </row>
    <row r="5" spans="1:70" ht="6.95" customHeight="1">
      <c r="B5" s="28"/>
      <c r="C5" s="29"/>
      <c r="D5" s="29"/>
      <c r="E5" s="29"/>
      <c r="F5" s="29"/>
      <c r="G5" s="29"/>
      <c r="H5" s="29"/>
      <c r="I5" s="107"/>
      <c r="J5" s="29"/>
      <c r="K5" s="31"/>
      <c r="AZ5" s="105" t="s">
        <v>108</v>
      </c>
      <c r="BA5" s="105" t="s">
        <v>5</v>
      </c>
      <c r="BB5" s="105" t="s">
        <v>5</v>
      </c>
      <c r="BC5" s="105" t="s">
        <v>109</v>
      </c>
      <c r="BD5" s="105" t="s">
        <v>87</v>
      </c>
    </row>
    <row r="6" spans="1:70">
      <c r="B6" s="28"/>
      <c r="C6" s="29"/>
      <c r="D6" s="37" t="s">
        <v>19</v>
      </c>
      <c r="E6" s="29"/>
      <c r="F6" s="29"/>
      <c r="G6" s="29"/>
      <c r="H6" s="29"/>
      <c r="I6" s="107"/>
      <c r="J6" s="29"/>
      <c r="K6" s="31"/>
      <c r="AZ6" s="105" t="s">
        <v>110</v>
      </c>
      <c r="BA6" s="105" t="s">
        <v>5</v>
      </c>
      <c r="BB6" s="105" t="s">
        <v>5</v>
      </c>
      <c r="BC6" s="105" t="s">
        <v>111</v>
      </c>
      <c r="BD6" s="105" t="s">
        <v>87</v>
      </c>
    </row>
    <row r="7" spans="1:70" ht="22.5" customHeight="1">
      <c r="B7" s="28"/>
      <c r="C7" s="29"/>
      <c r="D7" s="29"/>
      <c r="E7" s="363" t="str">
        <f>'Rekapitulace stavby'!K6</f>
        <v>Staré Bohnice - Praha 8, akce č. 999229 2, 2. etapa</v>
      </c>
      <c r="F7" s="364"/>
      <c r="G7" s="364"/>
      <c r="H7" s="364"/>
      <c r="I7" s="107"/>
      <c r="J7" s="29"/>
      <c r="K7" s="31"/>
      <c r="AZ7" s="105" t="s">
        <v>112</v>
      </c>
      <c r="BA7" s="105" t="s">
        <v>5</v>
      </c>
      <c r="BB7" s="105" t="s">
        <v>5</v>
      </c>
      <c r="BC7" s="105" t="s">
        <v>113</v>
      </c>
      <c r="BD7" s="105" t="s">
        <v>87</v>
      </c>
    </row>
    <row r="8" spans="1:70" s="1" customFormat="1">
      <c r="B8" s="42"/>
      <c r="C8" s="43"/>
      <c r="D8" s="37" t="s">
        <v>114</v>
      </c>
      <c r="E8" s="43"/>
      <c r="F8" s="43"/>
      <c r="G8" s="43"/>
      <c r="H8" s="43"/>
      <c r="I8" s="108"/>
      <c r="J8" s="43"/>
      <c r="K8" s="46"/>
      <c r="AZ8" s="105" t="s">
        <v>115</v>
      </c>
      <c r="BA8" s="105" t="s">
        <v>5</v>
      </c>
      <c r="BB8" s="105" t="s">
        <v>5</v>
      </c>
      <c r="BC8" s="105" t="s">
        <v>116</v>
      </c>
      <c r="BD8" s="105" t="s">
        <v>87</v>
      </c>
    </row>
    <row r="9" spans="1:70" s="1" customFormat="1" ht="36.950000000000003" customHeight="1">
      <c r="B9" s="42"/>
      <c r="C9" s="43"/>
      <c r="D9" s="43"/>
      <c r="E9" s="365" t="s">
        <v>117</v>
      </c>
      <c r="F9" s="366"/>
      <c r="G9" s="366"/>
      <c r="H9" s="366"/>
      <c r="I9" s="108"/>
      <c r="J9" s="43"/>
      <c r="K9" s="46"/>
      <c r="AZ9" s="105" t="s">
        <v>118</v>
      </c>
      <c r="BA9" s="105" t="s">
        <v>5</v>
      </c>
      <c r="BB9" s="105" t="s">
        <v>5</v>
      </c>
      <c r="BC9" s="105" t="s">
        <v>119</v>
      </c>
      <c r="BD9" s="105" t="s">
        <v>87</v>
      </c>
    </row>
    <row r="10" spans="1:70" s="1" customFormat="1" ht="13.5">
      <c r="B10" s="42"/>
      <c r="C10" s="43"/>
      <c r="D10" s="43"/>
      <c r="E10" s="43"/>
      <c r="F10" s="43"/>
      <c r="G10" s="43"/>
      <c r="H10" s="43"/>
      <c r="I10" s="108"/>
      <c r="J10" s="43"/>
      <c r="K10" s="46"/>
      <c r="AZ10" s="105" t="s">
        <v>120</v>
      </c>
      <c r="BA10" s="105" t="s">
        <v>5</v>
      </c>
      <c r="BB10" s="105" t="s">
        <v>5</v>
      </c>
      <c r="BC10" s="105" t="s">
        <v>121</v>
      </c>
      <c r="BD10" s="105" t="s">
        <v>87</v>
      </c>
    </row>
    <row r="11" spans="1:70" s="1" customFormat="1" ht="14.45" customHeight="1">
      <c r="B11" s="42"/>
      <c r="C11" s="43"/>
      <c r="D11" s="37" t="s">
        <v>21</v>
      </c>
      <c r="E11" s="43"/>
      <c r="F11" s="35" t="s">
        <v>22</v>
      </c>
      <c r="G11" s="43"/>
      <c r="H11" s="43"/>
      <c r="I11" s="109" t="s">
        <v>23</v>
      </c>
      <c r="J11" s="35" t="s">
        <v>24</v>
      </c>
      <c r="K11" s="46"/>
      <c r="AZ11" s="105" t="s">
        <v>122</v>
      </c>
      <c r="BA11" s="105" t="s">
        <v>5</v>
      </c>
      <c r="BB11" s="105" t="s">
        <v>5</v>
      </c>
      <c r="BC11" s="105" t="s">
        <v>123</v>
      </c>
      <c r="BD11" s="105" t="s">
        <v>87</v>
      </c>
    </row>
    <row r="12" spans="1:70" s="1" customFormat="1" ht="14.45" customHeight="1">
      <c r="B12" s="42"/>
      <c r="C12" s="43"/>
      <c r="D12" s="37" t="s">
        <v>25</v>
      </c>
      <c r="E12" s="43"/>
      <c r="F12" s="35" t="s">
        <v>26</v>
      </c>
      <c r="G12" s="43"/>
      <c r="H12" s="43"/>
      <c r="I12" s="109" t="s">
        <v>27</v>
      </c>
      <c r="J12" s="110" t="str">
        <f>'Rekapitulace stavby'!AN8</f>
        <v>1. 12. 2016</v>
      </c>
      <c r="K12" s="46"/>
      <c r="AZ12" s="105" t="s">
        <v>124</v>
      </c>
      <c r="BA12" s="105" t="s">
        <v>5</v>
      </c>
      <c r="BB12" s="105" t="s">
        <v>5</v>
      </c>
      <c r="BC12" s="105" t="s">
        <v>125</v>
      </c>
      <c r="BD12" s="105" t="s">
        <v>87</v>
      </c>
    </row>
    <row r="13" spans="1:70" s="1" customFormat="1" ht="21.75" customHeight="1">
      <c r="B13" s="42"/>
      <c r="C13" s="43"/>
      <c r="D13" s="34" t="s">
        <v>29</v>
      </c>
      <c r="E13" s="43"/>
      <c r="F13" s="39" t="s">
        <v>126</v>
      </c>
      <c r="G13" s="43"/>
      <c r="H13" s="43"/>
      <c r="I13" s="111" t="s">
        <v>31</v>
      </c>
      <c r="J13" s="39" t="s">
        <v>32</v>
      </c>
      <c r="K13" s="46"/>
      <c r="AZ13" s="105" t="s">
        <v>127</v>
      </c>
      <c r="BA13" s="105" t="s">
        <v>5</v>
      </c>
      <c r="BB13" s="105" t="s">
        <v>5</v>
      </c>
      <c r="BC13" s="105" t="s">
        <v>121</v>
      </c>
      <c r="BD13" s="105" t="s">
        <v>87</v>
      </c>
    </row>
    <row r="14" spans="1:70" s="1" customFormat="1" ht="14.45" customHeight="1">
      <c r="B14" s="42"/>
      <c r="C14" s="43"/>
      <c r="D14" s="37" t="s">
        <v>33</v>
      </c>
      <c r="E14" s="43"/>
      <c r="F14" s="43"/>
      <c r="G14" s="43"/>
      <c r="H14" s="43"/>
      <c r="I14" s="109" t="s">
        <v>34</v>
      </c>
      <c r="J14" s="35" t="s">
        <v>5</v>
      </c>
      <c r="K14" s="46"/>
      <c r="AZ14" s="105" t="s">
        <v>128</v>
      </c>
      <c r="BA14" s="105" t="s">
        <v>5</v>
      </c>
      <c r="BB14" s="105" t="s">
        <v>5</v>
      </c>
      <c r="BC14" s="105" t="s">
        <v>129</v>
      </c>
      <c r="BD14" s="105" t="s">
        <v>87</v>
      </c>
    </row>
    <row r="15" spans="1:70" s="1" customFormat="1" ht="18" customHeight="1">
      <c r="B15" s="42"/>
      <c r="C15" s="43"/>
      <c r="D15" s="43"/>
      <c r="E15" s="35" t="s">
        <v>35</v>
      </c>
      <c r="F15" s="43"/>
      <c r="G15" s="43"/>
      <c r="H15" s="43"/>
      <c r="I15" s="109" t="s">
        <v>36</v>
      </c>
      <c r="J15" s="35" t="s">
        <v>5</v>
      </c>
      <c r="K15" s="46"/>
      <c r="AZ15" s="105" t="s">
        <v>130</v>
      </c>
      <c r="BA15" s="105" t="s">
        <v>5</v>
      </c>
      <c r="BB15" s="105" t="s">
        <v>5</v>
      </c>
      <c r="BC15" s="105" t="s">
        <v>131</v>
      </c>
      <c r="BD15" s="105" t="s">
        <v>87</v>
      </c>
    </row>
    <row r="16" spans="1:70" s="1" customFormat="1" ht="6.95" customHeight="1">
      <c r="B16" s="42"/>
      <c r="C16" s="43"/>
      <c r="D16" s="43"/>
      <c r="E16" s="43"/>
      <c r="F16" s="43"/>
      <c r="G16" s="43"/>
      <c r="H16" s="43"/>
      <c r="I16" s="108"/>
      <c r="J16" s="43"/>
      <c r="K16" s="46"/>
      <c r="AZ16" s="105" t="s">
        <v>132</v>
      </c>
      <c r="BA16" s="105" t="s">
        <v>5</v>
      </c>
      <c r="BB16" s="105" t="s">
        <v>5</v>
      </c>
      <c r="BC16" s="105" t="s">
        <v>133</v>
      </c>
      <c r="BD16" s="105" t="s">
        <v>87</v>
      </c>
    </row>
    <row r="17" spans="2:56" s="1" customFormat="1" ht="14.45" customHeight="1">
      <c r="B17" s="42"/>
      <c r="C17" s="43"/>
      <c r="D17" s="37" t="s">
        <v>37</v>
      </c>
      <c r="E17" s="43"/>
      <c r="F17" s="43"/>
      <c r="G17" s="43"/>
      <c r="H17" s="43"/>
      <c r="I17" s="109" t="s">
        <v>34</v>
      </c>
      <c r="J17" s="35" t="str">
        <f>IF('Rekapitulace stavby'!AN13="Vyplň údaj","",IF('Rekapitulace stavby'!AN13="","",'Rekapitulace stavby'!AN13))</f>
        <v/>
      </c>
      <c r="K17" s="46"/>
      <c r="AZ17" s="105" t="s">
        <v>134</v>
      </c>
      <c r="BA17" s="105" t="s">
        <v>5</v>
      </c>
      <c r="BB17" s="105" t="s">
        <v>5</v>
      </c>
      <c r="BC17" s="105" t="s">
        <v>135</v>
      </c>
      <c r="BD17" s="105" t="s">
        <v>87</v>
      </c>
    </row>
    <row r="18" spans="2:56" s="1" customFormat="1" ht="18" customHeight="1">
      <c r="B18" s="42"/>
      <c r="C18" s="43"/>
      <c r="D18" s="43"/>
      <c r="E18" s="35" t="str">
        <f>IF('Rekapitulace stavby'!E14="Vyplň údaj","",IF('Rekapitulace stavby'!E14="","",'Rekapitulace stavby'!E14))</f>
        <v/>
      </c>
      <c r="F18" s="43"/>
      <c r="G18" s="43"/>
      <c r="H18" s="43"/>
      <c r="I18" s="109" t="s">
        <v>36</v>
      </c>
      <c r="J18" s="35" t="str">
        <f>IF('Rekapitulace stavby'!AN14="Vyplň údaj","",IF('Rekapitulace stavby'!AN14="","",'Rekapitulace stavby'!AN14))</f>
        <v/>
      </c>
      <c r="K18" s="46"/>
      <c r="AZ18" s="105" t="s">
        <v>136</v>
      </c>
      <c r="BA18" s="105" t="s">
        <v>5</v>
      </c>
      <c r="BB18" s="105" t="s">
        <v>5</v>
      </c>
      <c r="BC18" s="105" t="s">
        <v>121</v>
      </c>
      <c r="BD18" s="105" t="s">
        <v>87</v>
      </c>
    </row>
    <row r="19" spans="2:56" s="1" customFormat="1" ht="6.95" customHeight="1">
      <c r="B19" s="42"/>
      <c r="C19" s="43"/>
      <c r="D19" s="43"/>
      <c r="E19" s="43"/>
      <c r="F19" s="43"/>
      <c r="G19" s="43"/>
      <c r="H19" s="43"/>
      <c r="I19" s="108"/>
      <c r="J19" s="43"/>
      <c r="K19" s="46"/>
      <c r="AZ19" s="105" t="s">
        <v>137</v>
      </c>
      <c r="BA19" s="105" t="s">
        <v>5</v>
      </c>
      <c r="BB19" s="105" t="s">
        <v>5</v>
      </c>
      <c r="BC19" s="105" t="s">
        <v>138</v>
      </c>
      <c r="BD19" s="105" t="s">
        <v>87</v>
      </c>
    </row>
    <row r="20" spans="2:56" s="1" customFormat="1" ht="14.45" customHeight="1">
      <c r="B20" s="42"/>
      <c r="C20" s="43"/>
      <c r="D20" s="37" t="s">
        <v>39</v>
      </c>
      <c r="E20" s="43"/>
      <c r="F20" s="43"/>
      <c r="G20" s="43"/>
      <c r="H20" s="43"/>
      <c r="I20" s="109" t="s">
        <v>34</v>
      </c>
      <c r="J20" s="35" t="s">
        <v>5</v>
      </c>
      <c r="K20" s="46"/>
      <c r="AZ20" s="105" t="s">
        <v>139</v>
      </c>
      <c r="BA20" s="105" t="s">
        <v>5</v>
      </c>
      <c r="BB20" s="105" t="s">
        <v>5</v>
      </c>
      <c r="BC20" s="105" t="s">
        <v>140</v>
      </c>
      <c r="BD20" s="105" t="s">
        <v>87</v>
      </c>
    </row>
    <row r="21" spans="2:56" s="1" customFormat="1" ht="18" customHeight="1">
      <c r="B21" s="42"/>
      <c r="C21" s="43"/>
      <c r="D21" s="43"/>
      <c r="E21" s="35" t="s">
        <v>141</v>
      </c>
      <c r="F21" s="43"/>
      <c r="G21" s="43"/>
      <c r="H21" s="43"/>
      <c r="I21" s="109" t="s">
        <v>36</v>
      </c>
      <c r="J21" s="35" t="s">
        <v>5</v>
      </c>
      <c r="K21" s="46"/>
      <c r="AZ21" s="105" t="s">
        <v>142</v>
      </c>
      <c r="BA21" s="105" t="s">
        <v>5</v>
      </c>
      <c r="BB21" s="105" t="s">
        <v>5</v>
      </c>
      <c r="BC21" s="105" t="s">
        <v>143</v>
      </c>
      <c r="BD21" s="105" t="s">
        <v>87</v>
      </c>
    </row>
    <row r="22" spans="2:56" s="1" customFormat="1" ht="6.95" customHeight="1">
      <c r="B22" s="42"/>
      <c r="C22" s="43"/>
      <c r="D22" s="43"/>
      <c r="E22" s="43"/>
      <c r="F22" s="43"/>
      <c r="G22" s="43"/>
      <c r="H22" s="43"/>
      <c r="I22" s="108"/>
      <c r="J22" s="43"/>
      <c r="K22" s="46"/>
      <c r="AZ22" s="105" t="s">
        <v>144</v>
      </c>
      <c r="BA22" s="105" t="s">
        <v>5</v>
      </c>
      <c r="BB22" s="105" t="s">
        <v>5</v>
      </c>
      <c r="BC22" s="105" t="s">
        <v>145</v>
      </c>
      <c r="BD22" s="105" t="s">
        <v>87</v>
      </c>
    </row>
    <row r="23" spans="2:56" s="1" customFormat="1" ht="14.45" customHeight="1">
      <c r="B23" s="42"/>
      <c r="C23" s="43"/>
      <c r="D23" s="37" t="s">
        <v>42</v>
      </c>
      <c r="E23" s="43"/>
      <c r="F23" s="43"/>
      <c r="G23" s="43"/>
      <c r="H23" s="43"/>
      <c r="I23" s="108"/>
      <c r="J23" s="43"/>
      <c r="K23" s="46"/>
      <c r="AZ23" s="105" t="s">
        <v>146</v>
      </c>
      <c r="BA23" s="105" t="s">
        <v>5</v>
      </c>
      <c r="BB23" s="105" t="s">
        <v>5</v>
      </c>
      <c r="BC23" s="105" t="s">
        <v>147</v>
      </c>
      <c r="BD23" s="105" t="s">
        <v>87</v>
      </c>
    </row>
    <row r="24" spans="2:56" s="6" customFormat="1" ht="22.5" customHeight="1">
      <c r="B24" s="112"/>
      <c r="C24" s="113"/>
      <c r="D24" s="113"/>
      <c r="E24" s="333" t="s">
        <v>5</v>
      </c>
      <c r="F24" s="333"/>
      <c r="G24" s="333"/>
      <c r="H24" s="333"/>
      <c r="I24" s="114"/>
      <c r="J24" s="113"/>
      <c r="K24" s="115"/>
      <c r="AZ24" s="116" t="s">
        <v>148</v>
      </c>
      <c r="BA24" s="116" t="s">
        <v>5</v>
      </c>
      <c r="BB24" s="116" t="s">
        <v>5</v>
      </c>
      <c r="BC24" s="116" t="s">
        <v>149</v>
      </c>
      <c r="BD24" s="116" t="s">
        <v>87</v>
      </c>
    </row>
    <row r="25" spans="2:56" s="1" customFormat="1" ht="6.95" customHeight="1">
      <c r="B25" s="42"/>
      <c r="C25" s="43"/>
      <c r="D25" s="43"/>
      <c r="E25" s="43"/>
      <c r="F25" s="43"/>
      <c r="G25" s="43"/>
      <c r="H25" s="43"/>
      <c r="I25" s="108"/>
      <c r="J25" s="43"/>
      <c r="K25" s="46"/>
      <c r="AZ25" s="105" t="s">
        <v>150</v>
      </c>
      <c r="BA25" s="105" t="s">
        <v>5</v>
      </c>
      <c r="BB25" s="105" t="s">
        <v>5</v>
      </c>
      <c r="BC25" s="105" t="s">
        <v>151</v>
      </c>
      <c r="BD25" s="105" t="s">
        <v>87</v>
      </c>
    </row>
    <row r="26" spans="2:56" s="1" customFormat="1" ht="6.95" customHeight="1">
      <c r="B26" s="42"/>
      <c r="C26" s="43"/>
      <c r="D26" s="69"/>
      <c r="E26" s="69"/>
      <c r="F26" s="69"/>
      <c r="G26" s="69"/>
      <c r="H26" s="69"/>
      <c r="I26" s="117"/>
      <c r="J26" s="69"/>
      <c r="K26" s="118"/>
      <c r="AZ26" s="105" t="s">
        <v>152</v>
      </c>
      <c r="BA26" s="105" t="s">
        <v>5</v>
      </c>
      <c r="BB26" s="105" t="s">
        <v>5</v>
      </c>
      <c r="BC26" s="105" t="s">
        <v>153</v>
      </c>
      <c r="BD26" s="105" t="s">
        <v>87</v>
      </c>
    </row>
    <row r="27" spans="2:56" s="1" customFormat="1" ht="25.35" customHeight="1">
      <c r="B27" s="42"/>
      <c r="C27" s="43"/>
      <c r="D27" s="119" t="s">
        <v>43</v>
      </c>
      <c r="E27" s="43"/>
      <c r="F27" s="43"/>
      <c r="G27" s="43"/>
      <c r="H27" s="43"/>
      <c r="I27" s="108"/>
      <c r="J27" s="120">
        <f>ROUND(J84,2)</f>
        <v>0</v>
      </c>
      <c r="K27" s="46"/>
      <c r="AZ27" s="105" t="s">
        <v>154</v>
      </c>
      <c r="BA27" s="105" t="s">
        <v>5</v>
      </c>
      <c r="BB27" s="105" t="s">
        <v>5</v>
      </c>
      <c r="BC27" s="105" t="s">
        <v>155</v>
      </c>
      <c r="BD27" s="105" t="s">
        <v>87</v>
      </c>
    </row>
    <row r="28" spans="2:56" s="1" customFormat="1" ht="6.95" customHeight="1">
      <c r="B28" s="42"/>
      <c r="C28" s="43"/>
      <c r="D28" s="69"/>
      <c r="E28" s="69"/>
      <c r="F28" s="69"/>
      <c r="G28" s="69"/>
      <c r="H28" s="69"/>
      <c r="I28" s="117"/>
      <c r="J28" s="69"/>
      <c r="K28" s="118"/>
      <c r="AZ28" s="105" t="s">
        <v>156</v>
      </c>
      <c r="BA28" s="105" t="s">
        <v>5</v>
      </c>
      <c r="BB28" s="105" t="s">
        <v>5</v>
      </c>
      <c r="BC28" s="105" t="s">
        <v>157</v>
      </c>
      <c r="BD28" s="105" t="s">
        <v>87</v>
      </c>
    </row>
    <row r="29" spans="2:56" s="1" customFormat="1" ht="14.45" customHeight="1">
      <c r="B29" s="42"/>
      <c r="C29" s="43"/>
      <c r="D29" s="43"/>
      <c r="E29" s="43"/>
      <c r="F29" s="47" t="s">
        <v>45</v>
      </c>
      <c r="G29" s="43"/>
      <c r="H29" s="43"/>
      <c r="I29" s="121" t="s">
        <v>44</v>
      </c>
      <c r="J29" s="47" t="s">
        <v>46</v>
      </c>
      <c r="K29" s="46"/>
      <c r="AZ29" s="105" t="s">
        <v>158</v>
      </c>
      <c r="BA29" s="105" t="s">
        <v>5</v>
      </c>
      <c r="BB29" s="105" t="s">
        <v>5</v>
      </c>
      <c r="BC29" s="105" t="s">
        <v>159</v>
      </c>
      <c r="BD29" s="105" t="s">
        <v>87</v>
      </c>
    </row>
    <row r="30" spans="2:56" s="1" customFormat="1" ht="14.45" customHeight="1">
      <c r="B30" s="42"/>
      <c r="C30" s="43"/>
      <c r="D30" s="50" t="s">
        <v>47</v>
      </c>
      <c r="E30" s="50" t="s">
        <v>48</v>
      </c>
      <c r="F30" s="122">
        <f>ROUND(SUM(BE84:BE365), 2)</f>
        <v>0</v>
      </c>
      <c r="G30" s="43"/>
      <c r="H30" s="43"/>
      <c r="I30" s="123">
        <v>0.21</v>
      </c>
      <c r="J30" s="122">
        <f>ROUND(ROUND((SUM(BE84:BE365)), 2)*I30, 2)</f>
        <v>0</v>
      </c>
      <c r="K30" s="46"/>
      <c r="AZ30" s="105" t="s">
        <v>160</v>
      </c>
      <c r="BA30" s="105" t="s">
        <v>5</v>
      </c>
      <c r="BB30" s="105" t="s">
        <v>5</v>
      </c>
      <c r="BC30" s="105" t="s">
        <v>161</v>
      </c>
      <c r="BD30" s="105" t="s">
        <v>87</v>
      </c>
    </row>
    <row r="31" spans="2:56" s="1" customFormat="1" ht="14.45" customHeight="1">
      <c r="B31" s="42"/>
      <c r="C31" s="43"/>
      <c r="D31" s="43"/>
      <c r="E31" s="50" t="s">
        <v>49</v>
      </c>
      <c r="F31" s="122">
        <f>ROUND(SUM(BF84:BF365), 2)</f>
        <v>0</v>
      </c>
      <c r="G31" s="43"/>
      <c r="H31" s="43"/>
      <c r="I31" s="123">
        <v>0.15</v>
      </c>
      <c r="J31" s="122">
        <f>ROUND(ROUND((SUM(BF84:BF365)), 2)*I31, 2)</f>
        <v>0</v>
      </c>
      <c r="K31" s="46"/>
      <c r="AZ31" s="105" t="s">
        <v>162</v>
      </c>
      <c r="BA31" s="105" t="s">
        <v>5</v>
      </c>
      <c r="BB31" s="105" t="s">
        <v>5</v>
      </c>
      <c r="BC31" s="105" t="s">
        <v>163</v>
      </c>
      <c r="BD31" s="105" t="s">
        <v>87</v>
      </c>
    </row>
    <row r="32" spans="2:56" s="1" customFormat="1" ht="14.45" hidden="1" customHeight="1">
      <c r="B32" s="42"/>
      <c r="C32" s="43"/>
      <c r="D32" s="43"/>
      <c r="E32" s="50" t="s">
        <v>50</v>
      </c>
      <c r="F32" s="122">
        <f>ROUND(SUM(BG84:BG365), 2)</f>
        <v>0</v>
      </c>
      <c r="G32" s="43"/>
      <c r="H32" s="43"/>
      <c r="I32" s="123">
        <v>0.21</v>
      </c>
      <c r="J32" s="122">
        <v>0</v>
      </c>
      <c r="K32" s="46"/>
      <c r="AZ32" s="105" t="s">
        <v>164</v>
      </c>
      <c r="BA32" s="105" t="s">
        <v>5</v>
      </c>
      <c r="BB32" s="105" t="s">
        <v>5</v>
      </c>
      <c r="BC32" s="105" t="s">
        <v>165</v>
      </c>
      <c r="BD32" s="105" t="s">
        <v>87</v>
      </c>
    </row>
    <row r="33" spans="2:56" s="1" customFormat="1" ht="14.45" hidden="1" customHeight="1">
      <c r="B33" s="42"/>
      <c r="C33" s="43"/>
      <c r="D33" s="43"/>
      <c r="E33" s="50" t="s">
        <v>51</v>
      </c>
      <c r="F33" s="122">
        <f>ROUND(SUM(BH84:BH365), 2)</f>
        <v>0</v>
      </c>
      <c r="G33" s="43"/>
      <c r="H33" s="43"/>
      <c r="I33" s="123">
        <v>0.15</v>
      </c>
      <c r="J33" s="122">
        <v>0</v>
      </c>
      <c r="K33" s="46"/>
      <c r="AZ33" s="105" t="s">
        <v>166</v>
      </c>
      <c r="BA33" s="105" t="s">
        <v>5</v>
      </c>
      <c r="BB33" s="105" t="s">
        <v>5</v>
      </c>
      <c r="BC33" s="105" t="s">
        <v>167</v>
      </c>
      <c r="BD33" s="105" t="s">
        <v>87</v>
      </c>
    </row>
    <row r="34" spans="2:56" s="1" customFormat="1" ht="14.45" hidden="1" customHeight="1">
      <c r="B34" s="42"/>
      <c r="C34" s="43"/>
      <c r="D34" s="43"/>
      <c r="E34" s="50" t="s">
        <v>52</v>
      </c>
      <c r="F34" s="122">
        <f>ROUND(SUM(BI84:BI365), 2)</f>
        <v>0</v>
      </c>
      <c r="G34" s="43"/>
      <c r="H34" s="43"/>
      <c r="I34" s="123">
        <v>0</v>
      </c>
      <c r="J34" s="122">
        <v>0</v>
      </c>
      <c r="K34" s="46"/>
      <c r="AZ34" s="105" t="s">
        <v>168</v>
      </c>
      <c r="BA34" s="105" t="s">
        <v>5</v>
      </c>
      <c r="BB34" s="105" t="s">
        <v>5</v>
      </c>
      <c r="BC34" s="105" t="s">
        <v>169</v>
      </c>
      <c r="BD34" s="105" t="s">
        <v>87</v>
      </c>
    </row>
    <row r="35" spans="2:56" s="1" customFormat="1" ht="6.95" customHeight="1">
      <c r="B35" s="42"/>
      <c r="C35" s="43"/>
      <c r="D35" s="43"/>
      <c r="E35" s="43"/>
      <c r="F35" s="43"/>
      <c r="G35" s="43"/>
      <c r="H35" s="43"/>
      <c r="I35" s="108"/>
      <c r="J35" s="43"/>
      <c r="K35" s="46"/>
      <c r="AZ35" s="105" t="s">
        <v>170</v>
      </c>
      <c r="BA35" s="105" t="s">
        <v>5</v>
      </c>
      <c r="BB35" s="105" t="s">
        <v>5</v>
      </c>
      <c r="BC35" s="105" t="s">
        <v>171</v>
      </c>
      <c r="BD35" s="105" t="s">
        <v>87</v>
      </c>
    </row>
    <row r="36" spans="2:56" s="1" customFormat="1" ht="25.35" customHeight="1">
      <c r="B36" s="42"/>
      <c r="C36" s="124"/>
      <c r="D36" s="125" t="s">
        <v>53</v>
      </c>
      <c r="E36" s="72"/>
      <c r="F36" s="72"/>
      <c r="G36" s="126" t="s">
        <v>54</v>
      </c>
      <c r="H36" s="127" t="s">
        <v>55</v>
      </c>
      <c r="I36" s="128"/>
      <c r="J36" s="129">
        <f>SUM(J27:J34)</f>
        <v>0</v>
      </c>
      <c r="K36" s="130"/>
      <c r="AZ36" s="105" t="s">
        <v>172</v>
      </c>
      <c r="BA36" s="105" t="s">
        <v>5</v>
      </c>
      <c r="BB36" s="105" t="s">
        <v>5</v>
      </c>
      <c r="BC36" s="105" t="s">
        <v>173</v>
      </c>
      <c r="BD36" s="105" t="s">
        <v>87</v>
      </c>
    </row>
    <row r="37" spans="2:56" s="1" customFormat="1" ht="14.45" customHeight="1">
      <c r="B37" s="57"/>
      <c r="C37" s="58"/>
      <c r="D37" s="58"/>
      <c r="E37" s="58"/>
      <c r="F37" s="58"/>
      <c r="G37" s="58"/>
      <c r="H37" s="58"/>
      <c r="I37" s="131"/>
      <c r="J37" s="58"/>
      <c r="K37" s="59"/>
      <c r="AZ37" s="105" t="s">
        <v>174</v>
      </c>
      <c r="BA37" s="105" t="s">
        <v>5</v>
      </c>
      <c r="BB37" s="105" t="s">
        <v>5</v>
      </c>
      <c r="BC37" s="105" t="s">
        <v>175</v>
      </c>
      <c r="BD37" s="105" t="s">
        <v>87</v>
      </c>
    </row>
    <row r="38" spans="2:56" ht="13.5">
      <c r="AZ38" s="105" t="s">
        <v>176</v>
      </c>
      <c r="BA38" s="105" t="s">
        <v>5</v>
      </c>
      <c r="BB38" s="105" t="s">
        <v>5</v>
      </c>
      <c r="BC38" s="105" t="s">
        <v>111</v>
      </c>
      <c r="BD38" s="105" t="s">
        <v>87</v>
      </c>
    </row>
    <row r="39" spans="2:56" ht="13.5">
      <c r="AZ39" s="105" t="s">
        <v>177</v>
      </c>
      <c r="BA39" s="105" t="s">
        <v>5</v>
      </c>
      <c r="BB39" s="105" t="s">
        <v>5</v>
      </c>
      <c r="BC39" s="105" t="s">
        <v>178</v>
      </c>
      <c r="BD39" s="105" t="s">
        <v>87</v>
      </c>
    </row>
    <row r="40" spans="2:56" ht="13.5">
      <c r="AZ40" s="105" t="s">
        <v>179</v>
      </c>
      <c r="BA40" s="105" t="s">
        <v>5</v>
      </c>
      <c r="BB40" s="105" t="s">
        <v>5</v>
      </c>
      <c r="BC40" s="105" t="s">
        <v>180</v>
      </c>
      <c r="BD40" s="105" t="s">
        <v>87</v>
      </c>
    </row>
    <row r="41" spans="2:56" s="1" customFormat="1" ht="6.95" customHeight="1">
      <c r="B41" s="60"/>
      <c r="C41" s="61"/>
      <c r="D41" s="61"/>
      <c r="E41" s="61"/>
      <c r="F41" s="61"/>
      <c r="G41" s="61"/>
      <c r="H41" s="61"/>
      <c r="I41" s="132"/>
      <c r="J41" s="61"/>
      <c r="K41" s="133"/>
      <c r="AZ41" s="105" t="s">
        <v>181</v>
      </c>
      <c r="BA41" s="105" t="s">
        <v>5</v>
      </c>
      <c r="BB41" s="105" t="s">
        <v>5</v>
      </c>
      <c r="BC41" s="105" t="s">
        <v>182</v>
      </c>
      <c r="BD41" s="105" t="s">
        <v>87</v>
      </c>
    </row>
    <row r="42" spans="2:56" s="1" customFormat="1" ht="36.950000000000003" customHeight="1">
      <c r="B42" s="42"/>
      <c r="C42" s="30" t="s">
        <v>183</v>
      </c>
      <c r="D42" s="43"/>
      <c r="E42" s="43"/>
      <c r="F42" s="43"/>
      <c r="G42" s="43"/>
      <c r="H42" s="43"/>
      <c r="I42" s="108"/>
      <c r="J42" s="43"/>
      <c r="K42" s="46"/>
      <c r="AZ42" s="105" t="s">
        <v>184</v>
      </c>
      <c r="BA42" s="105" t="s">
        <v>5</v>
      </c>
      <c r="BB42" s="105" t="s">
        <v>5</v>
      </c>
      <c r="BC42" s="105" t="s">
        <v>185</v>
      </c>
      <c r="BD42" s="105" t="s">
        <v>87</v>
      </c>
    </row>
    <row r="43" spans="2:56" s="1" customFormat="1" ht="6.95" customHeight="1">
      <c r="B43" s="42"/>
      <c r="C43" s="43"/>
      <c r="D43" s="43"/>
      <c r="E43" s="43"/>
      <c r="F43" s="43"/>
      <c r="G43" s="43"/>
      <c r="H43" s="43"/>
      <c r="I43" s="108"/>
      <c r="J43" s="43"/>
      <c r="K43" s="46"/>
      <c r="AZ43" s="105" t="s">
        <v>186</v>
      </c>
      <c r="BA43" s="105" t="s">
        <v>5</v>
      </c>
      <c r="BB43" s="105" t="s">
        <v>5</v>
      </c>
      <c r="BC43" s="105" t="s">
        <v>187</v>
      </c>
      <c r="BD43" s="105" t="s">
        <v>87</v>
      </c>
    </row>
    <row r="44" spans="2:56" s="1" customFormat="1" ht="14.45" customHeight="1">
      <c r="B44" s="42"/>
      <c r="C44" s="37" t="s">
        <v>19</v>
      </c>
      <c r="D44" s="43"/>
      <c r="E44" s="43"/>
      <c r="F44" s="43"/>
      <c r="G44" s="43"/>
      <c r="H44" s="43"/>
      <c r="I44" s="108"/>
      <c r="J44" s="43"/>
      <c r="K44" s="46"/>
    </row>
    <row r="45" spans="2:56" s="1" customFormat="1" ht="22.5" customHeight="1">
      <c r="B45" s="42"/>
      <c r="C45" s="43"/>
      <c r="D45" s="43"/>
      <c r="E45" s="363" t="str">
        <f>E7</f>
        <v>Staré Bohnice - Praha 8, akce č. 999229 2, 2. etapa</v>
      </c>
      <c r="F45" s="364"/>
      <c r="G45" s="364"/>
      <c r="H45" s="364"/>
      <c r="I45" s="108"/>
      <c r="J45" s="43"/>
      <c r="K45" s="46"/>
    </row>
    <row r="46" spans="2:56" s="1" customFormat="1" ht="14.45" customHeight="1">
      <c r="B46" s="42"/>
      <c r="C46" s="37" t="s">
        <v>114</v>
      </c>
      <c r="D46" s="43"/>
      <c r="E46" s="43"/>
      <c r="F46" s="43"/>
      <c r="G46" s="43"/>
      <c r="H46" s="43"/>
      <c r="I46" s="108"/>
      <c r="J46" s="43"/>
      <c r="K46" s="46"/>
    </row>
    <row r="47" spans="2:56" s="1" customFormat="1" ht="23.25" customHeight="1">
      <c r="B47" s="42"/>
      <c r="C47" s="43"/>
      <c r="D47" s="43"/>
      <c r="E47" s="365" t="str">
        <f>E9</f>
        <v>C. 1. - SO 100   Komunikace a zpevněné plochy</v>
      </c>
      <c r="F47" s="366"/>
      <c r="G47" s="366"/>
      <c r="H47" s="366"/>
      <c r="I47" s="108"/>
      <c r="J47" s="43"/>
      <c r="K47" s="46"/>
    </row>
    <row r="48" spans="2:56" s="1" customFormat="1" ht="6.95" customHeight="1">
      <c r="B48" s="42"/>
      <c r="C48" s="43"/>
      <c r="D48" s="43"/>
      <c r="E48" s="43"/>
      <c r="F48" s="43"/>
      <c r="G48" s="43"/>
      <c r="H48" s="43"/>
      <c r="I48" s="108"/>
      <c r="J48" s="43"/>
      <c r="K48" s="46"/>
    </row>
    <row r="49" spans="2:47" s="1" customFormat="1" ht="18" customHeight="1">
      <c r="B49" s="42"/>
      <c r="C49" s="37" t="s">
        <v>25</v>
      </c>
      <c r="D49" s="43"/>
      <c r="E49" s="43"/>
      <c r="F49" s="35" t="str">
        <f>F12</f>
        <v>Praha Bohnice</v>
      </c>
      <c r="G49" s="43"/>
      <c r="H49" s="43"/>
      <c r="I49" s="109" t="s">
        <v>27</v>
      </c>
      <c r="J49" s="110" t="str">
        <f>IF(J12="","",J12)</f>
        <v>1. 12. 2016</v>
      </c>
      <c r="K49" s="46"/>
    </row>
    <row r="50" spans="2:47" s="1" customFormat="1" ht="6.95" customHeight="1">
      <c r="B50" s="42"/>
      <c r="C50" s="43"/>
      <c r="D50" s="43"/>
      <c r="E50" s="43"/>
      <c r="F50" s="43"/>
      <c r="G50" s="43"/>
      <c r="H50" s="43"/>
      <c r="I50" s="108"/>
      <c r="J50" s="43"/>
      <c r="K50" s="46"/>
    </row>
    <row r="51" spans="2:47" s="1" customFormat="1">
      <c r="B51" s="42"/>
      <c r="C51" s="37" t="s">
        <v>33</v>
      </c>
      <c r="D51" s="43"/>
      <c r="E51" s="43"/>
      <c r="F51" s="35" t="str">
        <f>E15</f>
        <v>TSK hl. m. Prahy</v>
      </c>
      <c r="G51" s="43"/>
      <c r="H51" s="43"/>
      <c r="I51" s="109" t="s">
        <v>39</v>
      </c>
      <c r="J51" s="35" t="str">
        <f>E21</f>
        <v>Proconsult s.r.o.</v>
      </c>
      <c r="K51" s="46"/>
    </row>
    <row r="52" spans="2:47" s="1" customFormat="1" ht="14.45" customHeight="1">
      <c r="B52" s="42"/>
      <c r="C52" s="37" t="s">
        <v>37</v>
      </c>
      <c r="D52" s="43"/>
      <c r="E52" s="43"/>
      <c r="F52" s="35" t="str">
        <f>IF(E18="","",E18)</f>
        <v/>
      </c>
      <c r="G52" s="43"/>
      <c r="H52" s="43"/>
      <c r="I52" s="108"/>
      <c r="J52" s="43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08"/>
      <c r="J53" s="43"/>
      <c r="K53" s="46"/>
    </row>
    <row r="54" spans="2:47" s="1" customFormat="1" ht="29.25" customHeight="1">
      <c r="B54" s="42"/>
      <c r="C54" s="134" t="s">
        <v>188</v>
      </c>
      <c r="D54" s="124"/>
      <c r="E54" s="124"/>
      <c r="F54" s="124"/>
      <c r="G54" s="124"/>
      <c r="H54" s="124"/>
      <c r="I54" s="135"/>
      <c r="J54" s="136" t="s">
        <v>189</v>
      </c>
      <c r="K54" s="137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08"/>
      <c r="J55" s="43"/>
      <c r="K55" s="46"/>
    </row>
    <row r="56" spans="2:47" s="1" customFormat="1" ht="29.25" customHeight="1">
      <c r="B56" s="42"/>
      <c r="C56" s="138" t="s">
        <v>190</v>
      </c>
      <c r="D56" s="43"/>
      <c r="E56" s="43"/>
      <c r="F56" s="43"/>
      <c r="G56" s="43"/>
      <c r="H56" s="43"/>
      <c r="I56" s="108"/>
      <c r="J56" s="120">
        <f>J84</f>
        <v>0</v>
      </c>
      <c r="K56" s="46"/>
      <c r="AU56" s="24" t="s">
        <v>191</v>
      </c>
    </row>
    <row r="57" spans="2:47" s="7" customFormat="1" ht="24.95" customHeight="1">
      <c r="B57" s="139"/>
      <c r="C57" s="140"/>
      <c r="D57" s="141" t="s">
        <v>192</v>
      </c>
      <c r="E57" s="142"/>
      <c r="F57" s="142"/>
      <c r="G57" s="142"/>
      <c r="H57" s="142"/>
      <c r="I57" s="143"/>
      <c r="J57" s="144">
        <f>J85</f>
        <v>0</v>
      </c>
      <c r="K57" s="145"/>
    </row>
    <row r="58" spans="2:47" s="8" customFormat="1" ht="19.899999999999999" customHeight="1">
      <c r="B58" s="146"/>
      <c r="C58" s="147"/>
      <c r="D58" s="148" t="s">
        <v>193</v>
      </c>
      <c r="E58" s="149"/>
      <c r="F58" s="149"/>
      <c r="G58" s="149"/>
      <c r="H58" s="149"/>
      <c r="I58" s="150"/>
      <c r="J58" s="151">
        <f>J86</f>
        <v>0</v>
      </c>
      <c r="K58" s="152"/>
    </row>
    <row r="59" spans="2:47" s="8" customFormat="1" ht="19.899999999999999" customHeight="1">
      <c r="B59" s="146"/>
      <c r="C59" s="147"/>
      <c r="D59" s="148" t="s">
        <v>194</v>
      </c>
      <c r="E59" s="149"/>
      <c r="F59" s="149"/>
      <c r="G59" s="149"/>
      <c r="H59" s="149"/>
      <c r="I59" s="150"/>
      <c r="J59" s="151">
        <f>J209</f>
        <v>0</v>
      </c>
      <c r="K59" s="152"/>
    </row>
    <row r="60" spans="2:47" s="8" customFormat="1" ht="19.899999999999999" customHeight="1">
      <c r="B60" s="146"/>
      <c r="C60" s="147"/>
      <c r="D60" s="148" t="s">
        <v>195</v>
      </c>
      <c r="E60" s="149"/>
      <c r="F60" s="149"/>
      <c r="G60" s="149"/>
      <c r="H60" s="149"/>
      <c r="I60" s="150"/>
      <c r="J60" s="151">
        <f>J211</f>
        <v>0</v>
      </c>
      <c r="K60" s="152"/>
    </row>
    <row r="61" spans="2:47" s="8" customFormat="1" ht="19.899999999999999" customHeight="1">
      <c r="B61" s="146"/>
      <c r="C61" s="147"/>
      <c r="D61" s="148" t="s">
        <v>196</v>
      </c>
      <c r="E61" s="149"/>
      <c r="F61" s="149"/>
      <c r="G61" s="149"/>
      <c r="H61" s="149"/>
      <c r="I61" s="150"/>
      <c r="J61" s="151">
        <f>J270</f>
        <v>0</v>
      </c>
      <c r="K61" s="152"/>
    </row>
    <row r="62" spans="2:47" s="8" customFormat="1" ht="19.899999999999999" customHeight="1">
      <c r="B62" s="146"/>
      <c r="C62" s="147"/>
      <c r="D62" s="148" t="s">
        <v>197</v>
      </c>
      <c r="E62" s="149"/>
      <c r="F62" s="149"/>
      <c r="G62" s="149"/>
      <c r="H62" s="149"/>
      <c r="I62" s="150"/>
      <c r="J62" s="151">
        <f>J277</f>
        <v>0</v>
      </c>
      <c r="K62" s="152"/>
    </row>
    <row r="63" spans="2:47" s="7" customFormat="1" ht="24.95" customHeight="1">
      <c r="B63" s="139"/>
      <c r="C63" s="140"/>
      <c r="D63" s="141" t="s">
        <v>198</v>
      </c>
      <c r="E63" s="142"/>
      <c r="F63" s="142"/>
      <c r="G63" s="142"/>
      <c r="H63" s="142"/>
      <c r="I63" s="143"/>
      <c r="J63" s="144">
        <f>J357</f>
        <v>0</v>
      </c>
      <c r="K63" s="145"/>
    </row>
    <row r="64" spans="2:47" s="8" customFormat="1" ht="19.899999999999999" customHeight="1">
      <c r="B64" s="146"/>
      <c r="C64" s="147"/>
      <c r="D64" s="148" t="s">
        <v>199</v>
      </c>
      <c r="E64" s="149"/>
      <c r="F64" s="149"/>
      <c r="G64" s="149"/>
      <c r="H64" s="149"/>
      <c r="I64" s="150"/>
      <c r="J64" s="151">
        <f>J358</f>
        <v>0</v>
      </c>
      <c r="K64" s="152"/>
    </row>
    <row r="65" spans="2:12" s="1" customFormat="1" ht="21.75" customHeight="1">
      <c r="B65" s="42"/>
      <c r="C65" s="43"/>
      <c r="D65" s="43"/>
      <c r="E65" s="43"/>
      <c r="F65" s="43"/>
      <c r="G65" s="43"/>
      <c r="H65" s="43"/>
      <c r="I65" s="108"/>
      <c r="J65" s="43"/>
      <c r="K65" s="46"/>
    </row>
    <row r="66" spans="2:12" s="1" customFormat="1" ht="6.95" customHeight="1">
      <c r="B66" s="57"/>
      <c r="C66" s="58"/>
      <c r="D66" s="58"/>
      <c r="E66" s="58"/>
      <c r="F66" s="58"/>
      <c r="G66" s="58"/>
      <c r="H66" s="58"/>
      <c r="I66" s="131"/>
      <c r="J66" s="58"/>
      <c r="K66" s="59"/>
    </row>
    <row r="70" spans="2:12" s="1" customFormat="1" ht="6.95" customHeight="1">
      <c r="B70" s="60"/>
      <c r="C70" s="61"/>
      <c r="D70" s="61"/>
      <c r="E70" s="61"/>
      <c r="F70" s="61"/>
      <c r="G70" s="61"/>
      <c r="H70" s="61"/>
      <c r="I70" s="132"/>
      <c r="J70" s="61"/>
      <c r="K70" s="61"/>
      <c r="L70" s="42"/>
    </row>
    <row r="71" spans="2:12" s="1" customFormat="1" ht="36.950000000000003" customHeight="1">
      <c r="B71" s="42"/>
      <c r="C71" s="62" t="s">
        <v>200</v>
      </c>
      <c r="L71" s="42"/>
    </row>
    <row r="72" spans="2:12" s="1" customFormat="1" ht="6.95" customHeight="1">
      <c r="B72" s="42"/>
      <c r="L72" s="42"/>
    </row>
    <row r="73" spans="2:12" s="1" customFormat="1" ht="14.45" customHeight="1">
      <c r="B73" s="42"/>
      <c r="C73" s="64" t="s">
        <v>19</v>
      </c>
      <c r="L73" s="42"/>
    </row>
    <row r="74" spans="2:12" s="1" customFormat="1" ht="22.5" customHeight="1">
      <c r="B74" s="42"/>
      <c r="E74" s="367" t="str">
        <f>E7</f>
        <v>Staré Bohnice - Praha 8, akce č. 999229 2, 2. etapa</v>
      </c>
      <c r="F74" s="368"/>
      <c r="G74" s="368"/>
      <c r="H74" s="368"/>
      <c r="L74" s="42"/>
    </row>
    <row r="75" spans="2:12" s="1" customFormat="1" ht="14.45" customHeight="1">
      <c r="B75" s="42"/>
      <c r="C75" s="64" t="s">
        <v>114</v>
      </c>
      <c r="L75" s="42"/>
    </row>
    <row r="76" spans="2:12" s="1" customFormat="1" ht="23.25" customHeight="1">
      <c r="B76" s="42"/>
      <c r="E76" s="344" t="str">
        <f>E9</f>
        <v>C. 1. - SO 100   Komunikace a zpevněné plochy</v>
      </c>
      <c r="F76" s="369"/>
      <c r="G76" s="369"/>
      <c r="H76" s="369"/>
      <c r="L76" s="42"/>
    </row>
    <row r="77" spans="2:12" s="1" customFormat="1" ht="6.95" customHeight="1">
      <c r="B77" s="42"/>
      <c r="L77" s="42"/>
    </row>
    <row r="78" spans="2:12" s="1" customFormat="1" ht="18" customHeight="1">
      <c r="B78" s="42"/>
      <c r="C78" s="64" t="s">
        <v>25</v>
      </c>
      <c r="F78" s="153" t="str">
        <f>F12</f>
        <v>Praha Bohnice</v>
      </c>
      <c r="I78" s="154" t="s">
        <v>27</v>
      </c>
      <c r="J78" s="68" t="str">
        <f>IF(J12="","",J12)</f>
        <v>1. 12. 2016</v>
      </c>
      <c r="L78" s="42"/>
    </row>
    <row r="79" spans="2:12" s="1" customFormat="1" ht="6.95" customHeight="1">
      <c r="B79" s="42"/>
      <c r="L79" s="42"/>
    </row>
    <row r="80" spans="2:12" s="1" customFormat="1">
      <c r="B80" s="42"/>
      <c r="C80" s="64" t="s">
        <v>33</v>
      </c>
      <c r="F80" s="153" t="str">
        <f>E15</f>
        <v>TSK hl. m. Prahy</v>
      </c>
      <c r="I80" s="154" t="s">
        <v>39</v>
      </c>
      <c r="J80" s="153" t="str">
        <f>E21</f>
        <v>Proconsult s.r.o.</v>
      </c>
      <c r="L80" s="42"/>
    </row>
    <row r="81" spans="2:65" s="1" customFormat="1" ht="14.45" customHeight="1">
      <c r="B81" s="42"/>
      <c r="C81" s="64" t="s">
        <v>37</v>
      </c>
      <c r="F81" s="153" t="str">
        <f>IF(E18="","",E18)</f>
        <v/>
      </c>
      <c r="L81" s="42"/>
    </row>
    <row r="82" spans="2:65" s="1" customFormat="1" ht="10.35" customHeight="1">
      <c r="B82" s="42"/>
      <c r="L82" s="42"/>
    </row>
    <row r="83" spans="2:65" s="9" customFormat="1" ht="29.25" customHeight="1">
      <c r="B83" s="155"/>
      <c r="C83" s="156" t="s">
        <v>201</v>
      </c>
      <c r="D83" s="157" t="s">
        <v>62</v>
      </c>
      <c r="E83" s="157" t="s">
        <v>58</v>
      </c>
      <c r="F83" s="157" t="s">
        <v>202</v>
      </c>
      <c r="G83" s="157" t="s">
        <v>203</v>
      </c>
      <c r="H83" s="157" t="s">
        <v>204</v>
      </c>
      <c r="I83" s="158" t="s">
        <v>205</v>
      </c>
      <c r="J83" s="157" t="s">
        <v>189</v>
      </c>
      <c r="K83" s="159" t="s">
        <v>206</v>
      </c>
      <c r="L83" s="155"/>
      <c r="M83" s="74" t="s">
        <v>207</v>
      </c>
      <c r="N83" s="75" t="s">
        <v>47</v>
      </c>
      <c r="O83" s="75" t="s">
        <v>208</v>
      </c>
      <c r="P83" s="75" t="s">
        <v>209</v>
      </c>
      <c r="Q83" s="75" t="s">
        <v>210</v>
      </c>
      <c r="R83" s="75" t="s">
        <v>211</v>
      </c>
      <c r="S83" s="75" t="s">
        <v>212</v>
      </c>
      <c r="T83" s="76" t="s">
        <v>213</v>
      </c>
    </row>
    <row r="84" spans="2:65" s="1" customFormat="1" ht="29.25" customHeight="1">
      <c r="B84" s="42"/>
      <c r="C84" s="78" t="s">
        <v>190</v>
      </c>
      <c r="J84" s="160">
        <f>BK84</f>
        <v>0</v>
      </c>
      <c r="L84" s="42"/>
      <c r="M84" s="77"/>
      <c r="N84" s="69"/>
      <c r="O84" s="69"/>
      <c r="P84" s="161">
        <f>P85+P357</f>
        <v>0</v>
      </c>
      <c r="Q84" s="69"/>
      <c r="R84" s="161">
        <f>R85+R357</f>
        <v>3036.9147497999998</v>
      </c>
      <c r="S84" s="69"/>
      <c r="T84" s="162">
        <f>T85+T357</f>
        <v>5830.4029999999993</v>
      </c>
      <c r="AT84" s="24" t="s">
        <v>76</v>
      </c>
      <c r="AU84" s="24" t="s">
        <v>191</v>
      </c>
      <c r="BK84" s="163">
        <f>BK85+BK357</f>
        <v>0</v>
      </c>
    </row>
    <row r="85" spans="2:65" s="10" customFormat="1" ht="37.35" customHeight="1">
      <c r="B85" s="164"/>
      <c r="D85" s="165" t="s">
        <v>76</v>
      </c>
      <c r="E85" s="166" t="s">
        <v>214</v>
      </c>
      <c r="F85" s="166" t="s">
        <v>215</v>
      </c>
      <c r="I85" s="167"/>
      <c r="J85" s="168">
        <f>BK85</f>
        <v>0</v>
      </c>
      <c r="L85" s="164"/>
      <c r="M85" s="169"/>
      <c r="N85" s="170"/>
      <c r="O85" s="170"/>
      <c r="P85" s="171">
        <f>P86+P209+P211+P270+P277</f>
        <v>0</v>
      </c>
      <c r="Q85" s="170"/>
      <c r="R85" s="171">
        <f>R86+R209+R211+R270+R277</f>
        <v>2929.3550219999997</v>
      </c>
      <c r="S85" s="170"/>
      <c r="T85" s="172">
        <f>T86+T209+T211+T270+T277</f>
        <v>5830.4029999999993</v>
      </c>
      <c r="AR85" s="165" t="s">
        <v>85</v>
      </c>
      <c r="AT85" s="173" t="s">
        <v>76</v>
      </c>
      <c r="AU85" s="173" t="s">
        <v>77</v>
      </c>
      <c r="AY85" s="165" t="s">
        <v>216</v>
      </c>
      <c r="BK85" s="174">
        <f>BK86+BK209+BK211+BK270+BK277</f>
        <v>0</v>
      </c>
    </row>
    <row r="86" spans="2:65" s="10" customFormat="1" ht="19.899999999999999" customHeight="1">
      <c r="B86" s="164"/>
      <c r="D86" s="175" t="s">
        <v>76</v>
      </c>
      <c r="E86" s="176" t="s">
        <v>85</v>
      </c>
      <c r="F86" s="176" t="s">
        <v>217</v>
      </c>
      <c r="I86" s="167"/>
      <c r="J86" s="177">
        <f>BK86</f>
        <v>0</v>
      </c>
      <c r="L86" s="164"/>
      <c r="M86" s="169"/>
      <c r="N86" s="170"/>
      <c r="O86" s="170"/>
      <c r="P86" s="171">
        <f>SUM(P87:P208)</f>
        <v>0</v>
      </c>
      <c r="Q86" s="170"/>
      <c r="R86" s="171">
        <f>SUM(R87:R208)</f>
        <v>452.40424999999999</v>
      </c>
      <c r="S86" s="170"/>
      <c r="T86" s="172">
        <f>SUM(T87:T208)</f>
        <v>5830.4029999999993</v>
      </c>
      <c r="AR86" s="165" t="s">
        <v>85</v>
      </c>
      <c r="AT86" s="173" t="s">
        <v>76</v>
      </c>
      <c r="AU86" s="173" t="s">
        <v>85</v>
      </c>
      <c r="AY86" s="165" t="s">
        <v>216</v>
      </c>
      <c r="BK86" s="174">
        <f>SUM(BK87:BK208)</f>
        <v>0</v>
      </c>
    </row>
    <row r="87" spans="2:65" s="1" customFormat="1" ht="22.5" customHeight="1">
      <c r="B87" s="178"/>
      <c r="C87" s="179" t="s">
        <v>85</v>
      </c>
      <c r="D87" s="179" t="s">
        <v>218</v>
      </c>
      <c r="E87" s="180" t="s">
        <v>219</v>
      </c>
      <c r="F87" s="181" t="s">
        <v>220</v>
      </c>
      <c r="G87" s="182" t="s">
        <v>221</v>
      </c>
      <c r="H87" s="183">
        <v>6</v>
      </c>
      <c r="I87" s="184"/>
      <c r="J87" s="185">
        <f>ROUND(I87*H87,2)</f>
        <v>0</v>
      </c>
      <c r="K87" s="181" t="s">
        <v>5</v>
      </c>
      <c r="L87" s="42"/>
      <c r="M87" s="186" t="s">
        <v>5</v>
      </c>
      <c r="N87" s="187" t="s">
        <v>48</v>
      </c>
      <c r="O87" s="43"/>
      <c r="P87" s="188">
        <f>O87*H87</f>
        <v>0</v>
      </c>
      <c r="Q87" s="188">
        <v>0</v>
      </c>
      <c r="R87" s="188">
        <f>Q87*H87</f>
        <v>0</v>
      </c>
      <c r="S87" s="188">
        <v>0</v>
      </c>
      <c r="T87" s="189">
        <f>S87*H87</f>
        <v>0</v>
      </c>
      <c r="AR87" s="24" t="s">
        <v>222</v>
      </c>
      <c r="AT87" s="24" t="s">
        <v>218</v>
      </c>
      <c r="AU87" s="24" t="s">
        <v>87</v>
      </c>
      <c r="AY87" s="24" t="s">
        <v>216</v>
      </c>
      <c r="BE87" s="190">
        <f>IF(N87="základní",J87,0)</f>
        <v>0</v>
      </c>
      <c r="BF87" s="190">
        <f>IF(N87="snížená",J87,0)</f>
        <v>0</v>
      </c>
      <c r="BG87" s="190">
        <f>IF(N87="zákl. přenesená",J87,0)</f>
        <v>0</v>
      </c>
      <c r="BH87" s="190">
        <f>IF(N87="sníž. přenesená",J87,0)</f>
        <v>0</v>
      </c>
      <c r="BI87" s="190">
        <f>IF(N87="nulová",J87,0)</f>
        <v>0</v>
      </c>
      <c r="BJ87" s="24" t="s">
        <v>85</v>
      </c>
      <c r="BK87" s="190">
        <f>ROUND(I87*H87,2)</f>
        <v>0</v>
      </c>
      <c r="BL87" s="24" t="s">
        <v>222</v>
      </c>
      <c r="BM87" s="24" t="s">
        <v>223</v>
      </c>
    </row>
    <row r="88" spans="2:65" s="11" customFormat="1" ht="27">
      <c r="B88" s="191"/>
      <c r="D88" s="192" t="s">
        <v>224</v>
      </c>
      <c r="E88" s="193" t="s">
        <v>5</v>
      </c>
      <c r="F88" s="194" t="s">
        <v>225</v>
      </c>
      <c r="H88" s="195" t="s">
        <v>5</v>
      </c>
      <c r="I88" s="196"/>
      <c r="L88" s="191"/>
      <c r="M88" s="197"/>
      <c r="N88" s="198"/>
      <c r="O88" s="198"/>
      <c r="P88" s="198"/>
      <c r="Q88" s="198"/>
      <c r="R88" s="198"/>
      <c r="S88" s="198"/>
      <c r="T88" s="199"/>
      <c r="AT88" s="195" t="s">
        <v>224</v>
      </c>
      <c r="AU88" s="195" t="s">
        <v>87</v>
      </c>
      <c r="AV88" s="11" t="s">
        <v>85</v>
      </c>
      <c r="AW88" s="11" t="s">
        <v>41</v>
      </c>
      <c r="AX88" s="11" t="s">
        <v>77</v>
      </c>
      <c r="AY88" s="195" t="s">
        <v>216</v>
      </c>
    </row>
    <row r="89" spans="2:65" s="11" customFormat="1" ht="27">
      <c r="B89" s="191"/>
      <c r="D89" s="192" t="s">
        <v>224</v>
      </c>
      <c r="E89" s="193" t="s">
        <v>5</v>
      </c>
      <c r="F89" s="194" t="s">
        <v>226</v>
      </c>
      <c r="H89" s="195" t="s">
        <v>5</v>
      </c>
      <c r="I89" s="196"/>
      <c r="L89" s="191"/>
      <c r="M89" s="197"/>
      <c r="N89" s="198"/>
      <c r="O89" s="198"/>
      <c r="P89" s="198"/>
      <c r="Q89" s="198"/>
      <c r="R89" s="198"/>
      <c r="S89" s="198"/>
      <c r="T89" s="199"/>
      <c r="AT89" s="195" t="s">
        <v>224</v>
      </c>
      <c r="AU89" s="195" t="s">
        <v>87</v>
      </c>
      <c r="AV89" s="11" t="s">
        <v>85</v>
      </c>
      <c r="AW89" s="11" t="s">
        <v>41</v>
      </c>
      <c r="AX89" s="11" t="s">
        <v>77</v>
      </c>
      <c r="AY89" s="195" t="s">
        <v>216</v>
      </c>
    </row>
    <row r="90" spans="2:65" s="11" customFormat="1" ht="27">
      <c r="B90" s="191"/>
      <c r="D90" s="192" t="s">
        <v>224</v>
      </c>
      <c r="E90" s="193" t="s">
        <v>5</v>
      </c>
      <c r="F90" s="194" t="s">
        <v>227</v>
      </c>
      <c r="H90" s="195" t="s">
        <v>5</v>
      </c>
      <c r="I90" s="196"/>
      <c r="L90" s="191"/>
      <c r="M90" s="197"/>
      <c r="N90" s="198"/>
      <c r="O90" s="198"/>
      <c r="P90" s="198"/>
      <c r="Q90" s="198"/>
      <c r="R90" s="198"/>
      <c r="S90" s="198"/>
      <c r="T90" s="199"/>
      <c r="AT90" s="195" t="s">
        <v>224</v>
      </c>
      <c r="AU90" s="195" t="s">
        <v>87</v>
      </c>
      <c r="AV90" s="11" t="s">
        <v>85</v>
      </c>
      <c r="AW90" s="11" t="s">
        <v>41</v>
      </c>
      <c r="AX90" s="11" t="s">
        <v>77</v>
      </c>
      <c r="AY90" s="195" t="s">
        <v>216</v>
      </c>
    </row>
    <row r="91" spans="2:65" s="12" customFormat="1" ht="13.5">
      <c r="B91" s="200"/>
      <c r="D91" s="201" t="s">
        <v>224</v>
      </c>
      <c r="E91" s="202" t="s">
        <v>106</v>
      </c>
      <c r="F91" s="203" t="s">
        <v>107</v>
      </c>
      <c r="H91" s="204">
        <v>6</v>
      </c>
      <c r="I91" s="205"/>
      <c r="L91" s="200"/>
      <c r="M91" s="206"/>
      <c r="N91" s="207"/>
      <c r="O91" s="207"/>
      <c r="P91" s="207"/>
      <c r="Q91" s="207"/>
      <c r="R91" s="207"/>
      <c r="S91" s="207"/>
      <c r="T91" s="208"/>
      <c r="AT91" s="209" t="s">
        <v>224</v>
      </c>
      <c r="AU91" s="209" t="s">
        <v>87</v>
      </c>
      <c r="AV91" s="12" t="s">
        <v>87</v>
      </c>
      <c r="AW91" s="12" t="s">
        <v>41</v>
      </c>
      <c r="AX91" s="12" t="s">
        <v>85</v>
      </c>
      <c r="AY91" s="209" t="s">
        <v>216</v>
      </c>
    </row>
    <row r="92" spans="2:65" s="1" customFormat="1" ht="22.5" customHeight="1">
      <c r="B92" s="178"/>
      <c r="C92" s="179" t="s">
        <v>87</v>
      </c>
      <c r="D92" s="179" t="s">
        <v>218</v>
      </c>
      <c r="E92" s="180" t="s">
        <v>228</v>
      </c>
      <c r="F92" s="181" t="s">
        <v>229</v>
      </c>
      <c r="G92" s="182" t="s">
        <v>230</v>
      </c>
      <c r="H92" s="183">
        <v>0.114</v>
      </c>
      <c r="I92" s="184"/>
      <c r="J92" s="185">
        <f>ROUND(I92*H92,2)</f>
        <v>0</v>
      </c>
      <c r="K92" s="181" t="s">
        <v>5</v>
      </c>
      <c r="L92" s="42"/>
      <c r="M92" s="186" t="s">
        <v>5</v>
      </c>
      <c r="N92" s="187" t="s">
        <v>48</v>
      </c>
      <c r="O92" s="43"/>
      <c r="P92" s="188">
        <f>O92*H92</f>
        <v>0</v>
      </c>
      <c r="Q92" s="188">
        <v>0</v>
      </c>
      <c r="R92" s="188">
        <f>Q92*H92</f>
        <v>0</v>
      </c>
      <c r="S92" s="188">
        <v>0</v>
      </c>
      <c r="T92" s="189">
        <f>S92*H92</f>
        <v>0</v>
      </c>
      <c r="AR92" s="24" t="s">
        <v>222</v>
      </c>
      <c r="AT92" s="24" t="s">
        <v>218</v>
      </c>
      <c r="AU92" s="24" t="s">
        <v>87</v>
      </c>
      <c r="AY92" s="24" t="s">
        <v>216</v>
      </c>
      <c r="BE92" s="190">
        <f>IF(N92="základní",J92,0)</f>
        <v>0</v>
      </c>
      <c r="BF92" s="190">
        <f>IF(N92="snížená",J92,0)</f>
        <v>0</v>
      </c>
      <c r="BG92" s="190">
        <f>IF(N92="zákl. přenesená",J92,0)</f>
        <v>0</v>
      </c>
      <c r="BH92" s="190">
        <f>IF(N92="sníž. přenesená",J92,0)</f>
        <v>0</v>
      </c>
      <c r="BI92" s="190">
        <f>IF(N92="nulová",J92,0)</f>
        <v>0</v>
      </c>
      <c r="BJ92" s="24" t="s">
        <v>85</v>
      </c>
      <c r="BK92" s="190">
        <f>ROUND(I92*H92,2)</f>
        <v>0</v>
      </c>
      <c r="BL92" s="24" t="s">
        <v>222</v>
      </c>
      <c r="BM92" s="24" t="s">
        <v>231</v>
      </c>
    </row>
    <row r="93" spans="2:65" s="12" customFormat="1" ht="13.5">
      <c r="B93" s="200"/>
      <c r="D93" s="201" t="s">
        <v>224</v>
      </c>
      <c r="E93" s="202" t="s">
        <v>137</v>
      </c>
      <c r="F93" s="203" t="s">
        <v>232</v>
      </c>
      <c r="H93" s="204">
        <v>0.114</v>
      </c>
      <c r="I93" s="205"/>
      <c r="L93" s="200"/>
      <c r="M93" s="206"/>
      <c r="N93" s="207"/>
      <c r="O93" s="207"/>
      <c r="P93" s="207"/>
      <c r="Q93" s="207"/>
      <c r="R93" s="207"/>
      <c r="S93" s="207"/>
      <c r="T93" s="208"/>
      <c r="AT93" s="209" t="s">
        <v>224</v>
      </c>
      <c r="AU93" s="209" t="s">
        <v>87</v>
      </c>
      <c r="AV93" s="12" t="s">
        <v>87</v>
      </c>
      <c r="AW93" s="12" t="s">
        <v>41</v>
      </c>
      <c r="AX93" s="12" t="s">
        <v>85</v>
      </c>
      <c r="AY93" s="209" t="s">
        <v>216</v>
      </c>
    </row>
    <row r="94" spans="2:65" s="1" customFormat="1" ht="31.5" customHeight="1">
      <c r="B94" s="178"/>
      <c r="C94" s="179" t="s">
        <v>233</v>
      </c>
      <c r="D94" s="179" t="s">
        <v>218</v>
      </c>
      <c r="E94" s="180" t="s">
        <v>234</v>
      </c>
      <c r="F94" s="181" t="s">
        <v>235</v>
      </c>
      <c r="G94" s="182" t="s">
        <v>236</v>
      </c>
      <c r="H94" s="183">
        <v>240</v>
      </c>
      <c r="I94" s="184"/>
      <c r="J94" s="185">
        <f>ROUND(I94*H94,2)</f>
        <v>0</v>
      </c>
      <c r="K94" s="181" t="s">
        <v>5</v>
      </c>
      <c r="L94" s="42"/>
      <c r="M94" s="186" t="s">
        <v>5</v>
      </c>
      <c r="N94" s="187" t="s">
        <v>48</v>
      </c>
      <c r="O94" s="43"/>
      <c r="P94" s="188">
        <f>O94*H94</f>
        <v>0</v>
      </c>
      <c r="Q94" s="188">
        <v>0</v>
      </c>
      <c r="R94" s="188">
        <f>Q94*H94</f>
        <v>0</v>
      </c>
      <c r="S94" s="188">
        <v>0</v>
      </c>
      <c r="T94" s="189">
        <f>S94*H94</f>
        <v>0</v>
      </c>
      <c r="AR94" s="24" t="s">
        <v>222</v>
      </c>
      <c r="AT94" s="24" t="s">
        <v>218</v>
      </c>
      <c r="AU94" s="24" t="s">
        <v>87</v>
      </c>
      <c r="AY94" s="24" t="s">
        <v>216</v>
      </c>
      <c r="BE94" s="190">
        <f>IF(N94="základní",J94,0)</f>
        <v>0</v>
      </c>
      <c r="BF94" s="190">
        <f>IF(N94="snížená",J94,0)</f>
        <v>0</v>
      </c>
      <c r="BG94" s="190">
        <f>IF(N94="zákl. přenesená",J94,0)</f>
        <v>0</v>
      </c>
      <c r="BH94" s="190">
        <f>IF(N94="sníž. přenesená",J94,0)</f>
        <v>0</v>
      </c>
      <c r="BI94" s="190">
        <f>IF(N94="nulová",J94,0)</f>
        <v>0</v>
      </c>
      <c r="BJ94" s="24" t="s">
        <v>85</v>
      </c>
      <c r="BK94" s="190">
        <f>ROUND(I94*H94,2)</f>
        <v>0</v>
      </c>
      <c r="BL94" s="24" t="s">
        <v>222</v>
      </c>
      <c r="BM94" s="24" t="s">
        <v>237</v>
      </c>
    </row>
    <row r="95" spans="2:65" s="12" customFormat="1" ht="13.5">
      <c r="B95" s="200"/>
      <c r="D95" s="201" t="s">
        <v>224</v>
      </c>
      <c r="E95" s="202" t="s">
        <v>128</v>
      </c>
      <c r="F95" s="203" t="s">
        <v>129</v>
      </c>
      <c r="H95" s="204">
        <v>240</v>
      </c>
      <c r="I95" s="205"/>
      <c r="L95" s="200"/>
      <c r="M95" s="206"/>
      <c r="N95" s="207"/>
      <c r="O95" s="207"/>
      <c r="P95" s="207"/>
      <c r="Q95" s="207"/>
      <c r="R95" s="207"/>
      <c r="S95" s="207"/>
      <c r="T95" s="208"/>
      <c r="AT95" s="209" t="s">
        <v>224</v>
      </c>
      <c r="AU95" s="209" t="s">
        <v>87</v>
      </c>
      <c r="AV95" s="12" t="s">
        <v>87</v>
      </c>
      <c r="AW95" s="12" t="s">
        <v>41</v>
      </c>
      <c r="AX95" s="12" t="s">
        <v>85</v>
      </c>
      <c r="AY95" s="209" t="s">
        <v>216</v>
      </c>
    </row>
    <row r="96" spans="2:65" s="1" customFormat="1" ht="22.5" customHeight="1">
      <c r="B96" s="178"/>
      <c r="C96" s="179" t="s">
        <v>222</v>
      </c>
      <c r="D96" s="179" t="s">
        <v>218</v>
      </c>
      <c r="E96" s="180" t="s">
        <v>238</v>
      </c>
      <c r="F96" s="181" t="s">
        <v>239</v>
      </c>
      <c r="G96" s="182" t="s">
        <v>236</v>
      </c>
      <c r="H96" s="183">
        <v>147</v>
      </c>
      <c r="I96" s="184"/>
      <c r="J96" s="185">
        <f>ROUND(I96*H96,2)</f>
        <v>0</v>
      </c>
      <c r="K96" s="181" t="s">
        <v>5</v>
      </c>
      <c r="L96" s="42"/>
      <c r="M96" s="186" t="s">
        <v>5</v>
      </c>
      <c r="N96" s="187" t="s">
        <v>48</v>
      </c>
      <c r="O96" s="43"/>
      <c r="P96" s="188">
        <f>O96*H96</f>
        <v>0</v>
      </c>
      <c r="Q96" s="188">
        <v>0</v>
      </c>
      <c r="R96" s="188">
        <f>Q96*H96</f>
        <v>0</v>
      </c>
      <c r="S96" s="188">
        <v>0.255</v>
      </c>
      <c r="T96" s="189">
        <f>S96*H96</f>
        <v>37.484999999999999</v>
      </c>
      <c r="AR96" s="24" t="s">
        <v>222</v>
      </c>
      <c r="AT96" s="24" t="s">
        <v>218</v>
      </c>
      <c r="AU96" s="24" t="s">
        <v>87</v>
      </c>
      <c r="AY96" s="24" t="s">
        <v>216</v>
      </c>
      <c r="BE96" s="190">
        <f>IF(N96="základní",J96,0)</f>
        <v>0</v>
      </c>
      <c r="BF96" s="190">
        <f>IF(N96="snížená",J96,0)</f>
        <v>0</v>
      </c>
      <c r="BG96" s="190">
        <f>IF(N96="zákl. přenesená",J96,0)</f>
        <v>0</v>
      </c>
      <c r="BH96" s="190">
        <f>IF(N96="sníž. přenesená",J96,0)</f>
        <v>0</v>
      </c>
      <c r="BI96" s="190">
        <f>IF(N96="nulová",J96,0)</f>
        <v>0</v>
      </c>
      <c r="BJ96" s="24" t="s">
        <v>85</v>
      </c>
      <c r="BK96" s="190">
        <f>ROUND(I96*H96,2)</f>
        <v>0</v>
      </c>
      <c r="BL96" s="24" t="s">
        <v>222</v>
      </c>
      <c r="BM96" s="24" t="s">
        <v>240</v>
      </c>
    </row>
    <row r="97" spans="2:65" s="12" customFormat="1" ht="13.5">
      <c r="B97" s="200"/>
      <c r="D97" s="201" t="s">
        <v>224</v>
      </c>
      <c r="E97" s="202" t="s">
        <v>122</v>
      </c>
      <c r="F97" s="203" t="s">
        <v>241</v>
      </c>
      <c r="H97" s="204">
        <v>147</v>
      </c>
      <c r="I97" s="205"/>
      <c r="L97" s="200"/>
      <c r="M97" s="206"/>
      <c r="N97" s="207"/>
      <c r="O97" s="207"/>
      <c r="P97" s="207"/>
      <c r="Q97" s="207"/>
      <c r="R97" s="207"/>
      <c r="S97" s="207"/>
      <c r="T97" s="208"/>
      <c r="AT97" s="209" t="s">
        <v>224</v>
      </c>
      <c r="AU97" s="209" t="s">
        <v>87</v>
      </c>
      <c r="AV97" s="12" t="s">
        <v>87</v>
      </c>
      <c r="AW97" s="12" t="s">
        <v>41</v>
      </c>
      <c r="AX97" s="12" t="s">
        <v>85</v>
      </c>
      <c r="AY97" s="209" t="s">
        <v>216</v>
      </c>
    </row>
    <row r="98" spans="2:65" s="1" customFormat="1" ht="22.5" customHeight="1">
      <c r="B98" s="178"/>
      <c r="C98" s="179" t="s">
        <v>242</v>
      </c>
      <c r="D98" s="179" t="s">
        <v>218</v>
      </c>
      <c r="E98" s="180" t="s">
        <v>243</v>
      </c>
      <c r="F98" s="181" t="s">
        <v>244</v>
      </c>
      <c r="G98" s="182" t="s">
        <v>236</v>
      </c>
      <c r="H98" s="183">
        <v>37</v>
      </c>
      <c r="I98" s="184"/>
      <c r="J98" s="185">
        <f>ROUND(I98*H98,2)</f>
        <v>0</v>
      </c>
      <c r="K98" s="181" t="s">
        <v>5</v>
      </c>
      <c r="L98" s="42"/>
      <c r="M98" s="186" t="s">
        <v>5</v>
      </c>
      <c r="N98" s="187" t="s">
        <v>48</v>
      </c>
      <c r="O98" s="43"/>
      <c r="P98" s="188">
        <f>O98*H98</f>
        <v>0</v>
      </c>
      <c r="Q98" s="188">
        <v>0</v>
      </c>
      <c r="R98" s="188">
        <f>Q98*H98</f>
        <v>0</v>
      </c>
      <c r="S98" s="188">
        <v>0.5</v>
      </c>
      <c r="T98" s="189">
        <f>S98*H98</f>
        <v>18.5</v>
      </c>
      <c r="AR98" s="24" t="s">
        <v>222</v>
      </c>
      <c r="AT98" s="24" t="s">
        <v>218</v>
      </c>
      <c r="AU98" s="24" t="s">
        <v>87</v>
      </c>
      <c r="AY98" s="24" t="s">
        <v>216</v>
      </c>
      <c r="BE98" s="190">
        <f>IF(N98="základní",J98,0)</f>
        <v>0</v>
      </c>
      <c r="BF98" s="190">
        <f>IF(N98="snížená",J98,0)</f>
        <v>0</v>
      </c>
      <c r="BG98" s="190">
        <f>IF(N98="zákl. přenesená",J98,0)</f>
        <v>0</v>
      </c>
      <c r="BH98" s="190">
        <f>IF(N98="sníž. přenesená",J98,0)</f>
        <v>0</v>
      </c>
      <c r="BI98" s="190">
        <f>IF(N98="nulová",J98,0)</f>
        <v>0</v>
      </c>
      <c r="BJ98" s="24" t="s">
        <v>85</v>
      </c>
      <c r="BK98" s="190">
        <f>ROUND(I98*H98,2)</f>
        <v>0</v>
      </c>
      <c r="BL98" s="24" t="s">
        <v>222</v>
      </c>
      <c r="BM98" s="24" t="s">
        <v>245</v>
      </c>
    </row>
    <row r="99" spans="2:65" s="12" customFormat="1" ht="13.5">
      <c r="B99" s="200"/>
      <c r="D99" s="201" t="s">
        <v>224</v>
      </c>
      <c r="E99" s="202" t="s">
        <v>124</v>
      </c>
      <c r="F99" s="203" t="s">
        <v>246</v>
      </c>
      <c r="H99" s="204">
        <v>37</v>
      </c>
      <c r="I99" s="205"/>
      <c r="L99" s="200"/>
      <c r="M99" s="206"/>
      <c r="N99" s="207"/>
      <c r="O99" s="207"/>
      <c r="P99" s="207"/>
      <c r="Q99" s="207"/>
      <c r="R99" s="207"/>
      <c r="S99" s="207"/>
      <c r="T99" s="208"/>
      <c r="AT99" s="209" t="s">
        <v>224</v>
      </c>
      <c r="AU99" s="209" t="s">
        <v>87</v>
      </c>
      <c r="AV99" s="12" t="s">
        <v>87</v>
      </c>
      <c r="AW99" s="12" t="s">
        <v>41</v>
      </c>
      <c r="AX99" s="12" t="s">
        <v>85</v>
      </c>
      <c r="AY99" s="209" t="s">
        <v>216</v>
      </c>
    </row>
    <row r="100" spans="2:65" s="1" customFormat="1" ht="22.5" customHeight="1">
      <c r="B100" s="178"/>
      <c r="C100" s="179" t="s">
        <v>107</v>
      </c>
      <c r="D100" s="179" t="s">
        <v>218</v>
      </c>
      <c r="E100" s="180" t="s">
        <v>247</v>
      </c>
      <c r="F100" s="181" t="s">
        <v>248</v>
      </c>
      <c r="G100" s="182" t="s">
        <v>236</v>
      </c>
      <c r="H100" s="183">
        <v>408</v>
      </c>
      <c r="I100" s="184"/>
      <c r="J100" s="185">
        <f>ROUND(I100*H100,2)</f>
        <v>0</v>
      </c>
      <c r="K100" s="181" t="s">
        <v>5</v>
      </c>
      <c r="L100" s="42"/>
      <c r="M100" s="186" t="s">
        <v>5</v>
      </c>
      <c r="N100" s="187" t="s">
        <v>48</v>
      </c>
      <c r="O100" s="43"/>
      <c r="P100" s="188">
        <f>O100*H100</f>
        <v>0</v>
      </c>
      <c r="Q100" s="188">
        <v>0</v>
      </c>
      <c r="R100" s="188">
        <f>Q100*H100</f>
        <v>0</v>
      </c>
      <c r="S100" s="188">
        <v>0.316</v>
      </c>
      <c r="T100" s="189">
        <f>S100*H100</f>
        <v>128.928</v>
      </c>
      <c r="AR100" s="24" t="s">
        <v>222</v>
      </c>
      <c r="AT100" s="24" t="s">
        <v>218</v>
      </c>
      <c r="AU100" s="24" t="s">
        <v>87</v>
      </c>
      <c r="AY100" s="24" t="s">
        <v>216</v>
      </c>
      <c r="BE100" s="190">
        <f>IF(N100="základní",J100,0)</f>
        <v>0</v>
      </c>
      <c r="BF100" s="190">
        <f>IF(N100="snížená",J100,0)</f>
        <v>0</v>
      </c>
      <c r="BG100" s="190">
        <f>IF(N100="zákl. přenesená",J100,0)</f>
        <v>0</v>
      </c>
      <c r="BH100" s="190">
        <f>IF(N100="sníž. přenesená",J100,0)</f>
        <v>0</v>
      </c>
      <c r="BI100" s="190">
        <f>IF(N100="nulová",J100,0)</f>
        <v>0</v>
      </c>
      <c r="BJ100" s="24" t="s">
        <v>85</v>
      </c>
      <c r="BK100" s="190">
        <f>ROUND(I100*H100,2)</f>
        <v>0</v>
      </c>
      <c r="BL100" s="24" t="s">
        <v>222</v>
      </c>
      <c r="BM100" s="24" t="s">
        <v>249</v>
      </c>
    </row>
    <row r="101" spans="2:65" s="12" customFormat="1" ht="13.5">
      <c r="B101" s="200"/>
      <c r="D101" s="201" t="s">
        <v>224</v>
      </c>
      <c r="E101" s="202" t="s">
        <v>118</v>
      </c>
      <c r="F101" s="203" t="s">
        <v>250</v>
      </c>
      <c r="H101" s="204">
        <v>408</v>
      </c>
      <c r="I101" s="205"/>
      <c r="L101" s="200"/>
      <c r="M101" s="206"/>
      <c r="N101" s="207"/>
      <c r="O101" s="207"/>
      <c r="P101" s="207"/>
      <c r="Q101" s="207"/>
      <c r="R101" s="207"/>
      <c r="S101" s="207"/>
      <c r="T101" s="208"/>
      <c r="AT101" s="209" t="s">
        <v>224</v>
      </c>
      <c r="AU101" s="209" t="s">
        <v>87</v>
      </c>
      <c r="AV101" s="12" t="s">
        <v>87</v>
      </c>
      <c r="AW101" s="12" t="s">
        <v>41</v>
      </c>
      <c r="AX101" s="12" t="s">
        <v>85</v>
      </c>
      <c r="AY101" s="209" t="s">
        <v>216</v>
      </c>
    </row>
    <row r="102" spans="2:65" s="1" customFormat="1" ht="22.5" customHeight="1">
      <c r="B102" s="178"/>
      <c r="C102" s="179" t="s">
        <v>251</v>
      </c>
      <c r="D102" s="179" t="s">
        <v>218</v>
      </c>
      <c r="E102" s="180" t="s">
        <v>252</v>
      </c>
      <c r="F102" s="181" t="s">
        <v>253</v>
      </c>
      <c r="G102" s="182" t="s">
        <v>236</v>
      </c>
      <c r="H102" s="183">
        <v>2337</v>
      </c>
      <c r="I102" s="184"/>
      <c r="J102" s="185">
        <f>ROUND(I102*H102,2)</f>
        <v>0</v>
      </c>
      <c r="K102" s="181" t="s">
        <v>5</v>
      </c>
      <c r="L102" s="42"/>
      <c r="M102" s="186" t="s">
        <v>5</v>
      </c>
      <c r="N102" s="187" t="s">
        <v>48</v>
      </c>
      <c r="O102" s="43"/>
      <c r="P102" s="188">
        <f>O102*H102</f>
        <v>0</v>
      </c>
      <c r="Q102" s="188">
        <v>0</v>
      </c>
      <c r="R102" s="188">
        <f>Q102*H102</f>
        <v>0</v>
      </c>
      <c r="S102" s="188">
        <v>0.23499999999999999</v>
      </c>
      <c r="T102" s="189">
        <f>S102*H102</f>
        <v>549.19499999999994</v>
      </c>
      <c r="AR102" s="24" t="s">
        <v>222</v>
      </c>
      <c r="AT102" s="24" t="s">
        <v>218</v>
      </c>
      <c r="AU102" s="24" t="s">
        <v>87</v>
      </c>
      <c r="AY102" s="24" t="s">
        <v>216</v>
      </c>
      <c r="BE102" s="190">
        <f>IF(N102="základní",J102,0)</f>
        <v>0</v>
      </c>
      <c r="BF102" s="190">
        <f>IF(N102="snížená",J102,0)</f>
        <v>0</v>
      </c>
      <c r="BG102" s="190">
        <f>IF(N102="zákl. přenesená",J102,0)</f>
        <v>0</v>
      </c>
      <c r="BH102" s="190">
        <f>IF(N102="sníž. přenesená",J102,0)</f>
        <v>0</v>
      </c>
      <c r="BI102" s="190">
        <f>IF(N102="nulová",J102,0)</f>
        <v>0</v>
      </c>
      <c r="BJ102" s="24" t="s">
        <v>85</v>
      </c>
      <c r="BK102" s="190">
        <f>ROUND(I102*H102,2)</f>
        <v>0</v>
      </c>
      <c r="BL102" s="24" t="s">
        <v>222</v>
      </c>
      <c r="BM102" s="24" t="s">
        <v>254</v>
      </c>
    </row>
    <row r="103" spans="2:65" s="12" customFormat="1" ht="13.5">
      <c r="B103" s="200"/>
      <c r="D103" s="201" t="s">
        <v>224</v>
      </c>
      <c r="E103" s="202" t="s">
        <v>5</v>
      </c>
      <c r="F103" s="203" t="s">
        <v>255</v>
      </c>
      <c r="H103" s="204">
        <v>2337</v>
      </c>
      <c r="I103" s="205"/>
      <c r="L103" s="200"/>
      <c r="M103" s="206"/>
      <c r="N103" s="207"/>
      <c r="O103" s="207"/>
      <c r="P103" s="207"/>
      <c r="Q103" s="207"/>
      <c r="R103" s="207"/>
      <c r="S103" s="207"/>
      <c r="T103" s="208"/>
      <c r="AT103" s="209" t="s">
        <v>224</v>
      </c>
      <c r="AU103" s="209" t="s">
        <v>87</v>
      </c>
      <c r="AV103" s="12" t="s">
        <v>87</v>
      </c>
      <c r="AW103" s="12" t="s">
        <v>41</v>
      </c>
      <c r="AX103" s="12" t="s">
        <v>85</v>
      </c>
      <c r="AY103" s="209" t="s">
        <v>216</v>
      </c>
    </row>
    <row r="104" spans="2:65" s="1" customFormat="1" ht="22.5" customHeight="1">
      <c r="B104" s="178"/>
      <c r="C104" s="179" t="s">
        <v>256</v>
      </c>
      <c r="D104" s="179" t="s">
        <v>218</v>
      </c>
      <c r="E104" s="180" t="s">
        <v>257</v>
      </c>
      <c r="F104" s="181" t="s">
        <v>258</v>
      </c>
      <c r="G104" s="182" t="s">
        <v>236</v>
      </c>
      <c r="H104" s="183">
        <v>1745</v>
      </c>
      <c r="I104" s="184"/>
      <c r="J104" s="185">
        <f>ROUND(I104*H104,2)</f>
        <v>0</v>
      </c>
      <c r="K104" s="181" t="s">
        <v>5</v>
      </c>
      <c r="L104" s="42"/>
      <c r="M104" s="186" t="s">
        <v>5</v>
      </c>
      <c r="N104" s="187" t="s">
        <v>48</v>
      </c>
      <c r="O104" s="43"/>
      <c r="P104" s="188">
        <f>O104*H104</f>
        <v>0</v>
      </c>
      <c r="Q104" s="188">
        <v>0</v>
      </c>
      <c r="R104" s="188">
        <f>Q104*H104</f>
        <v>0</v>
      </c>
      <c r="S104" s="188">
        <v>0.18099999999999999</v>
      </c>
      <c r="T104" s="189">
        <f>S104*H104</f>
        <v>315.84499999999997</v>
      </c>
      <c r="AR104" s="24" t="s">
        <v>222</v>
      </c>
      <c r="AT104" s="24" t="s">
        <v>218</v>
      </c>
      <c r="AU104" s="24" t="s">
        <v>87</v>
      </c>
      <c r="AY104" s="24" t="s">
        <v>216</v>
      </c>
      <c r="BE104" s="190">
        <f>IF(N104="základní",J104,0)</f>
        <v>0</v>
      </c>
      <c r="BF104" s="190">
        <f>IF(N104="snížená",J104,0)</f>
        <v>0</v>
      </c>
      <c r="BG104" s="190">
        <f>IF(N104="zákl. přenesená",J104,0)</f>
        <v>0</v>
      </c>
      <c r="BH104" s="190">
        <f>IF(N104="sníž. přenesená",J104,0)</f>
        <v>0</v>
      </c>
      <c r="BI104" s="190">
        <f>IF(N104="nulová",J104,0)</f>
        <v>0</v>
      </c>
      <c r="BJ104" s="24" t="s">
        <v>85</v>
      </c>
      <c r="BK104" s="190">
        <f>ROUND(I104*H104,2)</f>
        <v>0</v>
      </c>
      <c r="BL104" s="24" t="s">
        <v>222</v>
      </c>
      <c r="BM104" s="24" t="s">
        <v>259</v>
      </c>
    </row>
    <row r="105" spans="2:65" s="12" customFormat="1" ht="13.5">
      <c r="B105" s="200"/>
      <c r="D105" s="201" t="s">
        <v>224</v>
      </c>
      <c r="E105" s="202" t="s">
        <v>115</v>
      </c>
      <c r="F105" s="203" t="s">
        <v>260</v>
      </c>
      <c r="H105" s="204">
        <v>1745</v>
      </c>
      <c r="I105" s="205"/>
      <c r="L105" s="200"/>
      <c r="M105" s="206"/>
      <c r="N105" s="207"/>
      <c r="O105" s="207"/>
      <c r="P105" s="207"/>
      <c r="Q105" s="207"/>
      <c r="R105" s="207"/>
      <c r="S105" s="207"/>
      <c r="T105" s="208"/>
      <c r="AT105" s="209" t="s">
        <v>224</v>
      </c>
      <c r="AU105" s="209" t="s">
        <v>87</v>
      </c>
      <c r="AV105" s="12" t="s">
        <v>87</v>
      </c>
      <c r="AW105" s="12" t="s">
        <v>41</v>
      </c>
      <c r="AX105" s="12" t="s">
        <v>85</v>
      </c>
      <c r="AY105" s="209" t="s">
        <v>216</v>
      </c>
    </row>
    <row r="106" spans="2:65" s="1" customFormat="1" ht="22.5" customHeight="1">
      <c r="B106" s="178"/>
      <c r="C106" s="179" t="s">
        <v>261</v>
      </c>
      <c r="D106" s="179" t="s">
        <v>218</v>
      </c>
      <c r="E106" s="180" t="s">
        <v>262</v>
      </c>
      <c r="F106" s="181" t="s">
        <v>263</v>
      </c>
      <c r="G106" s="182" t="s">
        <v>236</v>
      </c>
      <c r="H106" s="183">
        <v>4980</v>
      </c>
      <c r="I106" s="184"/>
      <c r="J106" s="185">
        <f>ROUND(I106*H106,2)</f>
        <v>0</v>
      </c>
      <c r="K106" s="181" t="s">
        <v>5</v>
      </c>
      <c r="L106" s="42"/>
      <c r="M106" s="186" t="s">
        <v>5</v>
      </c>
      <c r="N106" s="187" t="s">
        <v>48</v>
      </c>
      <c r="O106" s="43"/>
      <c r="P106" s="188">
        <f>O106*H106</f>
        <v>0</v>
      </c>
      <c r="Q106" s="188">
        <v>0</v>
      </c>
      <c r="R106" s="188">
        <f>Q106*H106</f>
        <v>0</v>
      </c>
      <c r="S106" s="188">
        <v>0.23499999999999999</v>
      </c>
      <c r="T106" s="189">
        <f>S106*H106</f>
        <v>1170.3</v>
      </c>
      <c r="AR106" s="24" t="s">
        <v>222</v>
      </c>
      <c r="AT106" s="24" t="s">
        <v>218</v>
      </c>
      <c r="AU106" s="24" t="s">
        <v>87</v>
      </c>
      <c r="AY106" s="24" t="s">
        <v>216</v>
      </c>
      <c r="BE106" s="190">
        <f>IF(N106="základní",J106,0)</f>
        <v>0</v>
      </c>
      <c r="BF106" s="190">
        <f>IF(N106="snížená",J106,0)</f>
        <v>0</v>
      </c>
      <c r="BG106" s="190">
        <f>IF(N106="zákl. přenesená",J106,0)</f>
        <v>0</v>
      </c>
      <c r="BH106" s="190">
        <f>IF(N106="sníž. přenesená",J106,0)</f>
        <v>0</v>
      </c>
      <c r="BI106" s="190">
        <f>IF(N106="nulová",J106,0)</f>
        <v>0</v>
      </c>
      <c r="BJ106" s="24" t="s">
        <v>85</v>
      </c>
      <c r="BK106" s="190">
        <f>ROUND(I106*H106,2)</f>
        <v>0</v>
      </c>
      <c r="BL106" s="24" t="s">
        <v>222</v>
      </c>
      <c r="BM106" s="24" t="s">
        <v>264</v>
      </c>
    </row>
    <row r="107" spans="2:65" s="12" customFormat="1" ht="13.5">
      <c r="B107" s="200"/>
      <c r="D107" s="201" t="s">
        <v>224</v>
      </c>
      <c r="E107" s="202" t="s">
        <v>136</v>
      </c>
      <c r="F107" s="203" t="s">
        <v>265</v>
      </c>
      <c r="H107" s="204">
        <v>4980</v>
      </c>
      <c r="I107" s="205"/>
      <c r="L107" s="200"/>
      <c r="M107" s="206"/>
      <c r="N107" s="207"/>
      <c r="O107" s="207"/>
      <c r="P107" s="207"/>
      <c r="Q107" s="207"/>
      <c r="R107" s="207"/>
      <c r="S107" s="207"/>
      <c r="T107" s="208"/>
      <c r="AT107" s="209" t="s">
        <v>224</v>
      </c>
      <c r="AU107" s="209" t="s">
        <v>87</v>
      </c>
      <c r="AV107" s="12" t="s">
        <v>87</v>
      </c>
      <c r="AW107" s="12" t="s">
        <v>41</v>
      </c>
      <c r="AX107" s="12" t="s">
        <v>85</v>
      </c>
      <c r="AY107" s="209" t="s">
        <v>216</v>
      </c>
    </row>
    <row r="108" spans="2:65" s="1" customFormat="1" ht="22.5" customHeight="1">
      <c r="B108" s="178"/>
      <c r="C108" s="179" t="s">
        <v>266</v>
      </c>
      <c r="D108" s="179" t="s">
        <v>218</v>
      </c>
      <c r="E108" s="180" t="s">
        <v>267</v>
      </c>
      <c r="F108" s="181" t="s">
        <v>268</v>
      </c>
      <c r="G108" s="182" t="s">
        <v>236</v>
      </c>
      <c r="H108" s="183">
        <v>4980</v>
      </c>
      <c r="I108" s="184"/>
      <c r="J108" s="185">
        <f>ROUND(I108*H108,2)</f>
        <v>0</v>
      </c>
      <c r="K108" s="181" t="s">
        <v>5</v>
      </c>
      <c r="L108" s="42"/>
      <c r="M108" s="186" t="s">
        <v>5</v>
      </c>
      <c r="N108" s="187" t="s">
        <v>48</v>
      </c>
      <c r="O108" s="43"/>
      <c r="P108" s="188">
        <f>O108*H108</f>
        <v>0</v>
      </c>
      <c r="Q108" s="188">
        <v>0</v>
      </c>
      <c r="R108" s="188">
        <f>Q108*H108</f>
        <v>0</v>
      </c>
      <c r="S108" s="188">
        <v>0.22500000000000001</v>
      </c>
      <c r="T108" s="189">
        <f>S108*H108</f>
        <v>1120.5</v>
      </c>
      <c r="AR108" s="24" t="s">
        <v>222</v>
      </c>
      <c r="AT108" s="24" t="s">
        <v>218</v>
      </c>
      <c r="AU108" s="24" t="s">
        <v>87</v>
      </c>
      <c r="AY108" s="24" t="s">
        <v>216</v>
      </c>
      <c r="BE108" s="190">
        <f>IF(N108="základní",J108,0)</f>
        <v>0</v>
      </c>
      <c r="BF108" s="190">
        <f>IF(N108="snížená",J108,0)</f>
        <v>0</v>
      </c>
      <c r="BG108" s="190">
        <f>IF(N108="zákl. přenesená",J108,0)</f>
        <v>0</v>
      </c>
      <c r="BH108" s="190">
        <f>IF(N108="sníž. přenesená",J108,0)</f>
        <v>0</v>
      </c>
      <c r="BI108" s="190">
        <f>IF(N108="nulová",J108,0)</f>
        <v>0</v>
      </c>
      <c r="BJ108" s="24" t="s">
        <v>85</v>
      </c>
      <c r="BK108" s="190">
        <f>ROUND(I108*H108,2)</f>
        <v>0</v>
      </c>
      <c r="BL108" s="24" t="s">
        <v>222</v>
      </c>
      <c r="BM108" s="24" t="s">
        <v>269</v>
      </c>
    </row>
    <row r="109" spans="2:65" s="12" customFormat="1" ht="13.5">
      <c r="B109" s="200"/>
      <c r="D109" s="201" t="s">
        <v>224</v>
      </c>
      <c r="E109" s="202" t="s">
        <v>127</v>
      </c>
      <c r="F109" s="203" t="s">
        <v>265</v>
      </c>
      <c r="H109" s="204">
        <v>4980</v>
      </c>
      <c r="I109" s="205"/>
      <c r="L109" s="200"/>
      <c r="M109" s="206"/>
      <c r="N109" s="207"/>
      <c r="O109" s="207"/>
      <c r="P109" s="207"/>
      <c r="Q109" s="207"/>
      <c r="R109" s="207"/>
      <c r="S109" s="207"/>
      <c r="T109" s="208"/>
      <c r="AT109" s="209" t="s">
        <v>224</v>
      </c>
      <c r="AU109" s="209" t="s">
        <v>87</v>
      </c>
      <c r="AV109" s="12" t="s">
        <v>87</v>
      </c>
      <c r="AW109" s="12" t="s">
        <v>41</v>
      </c>
      <c r="AX109" s="12" t="s">
        <v>85</v>
      </c>
      <c r="AY109" s="209" t="s">
        <v>216</v>
      </c>
    </row>
    <row r="110" spans="2:65" s="1" customFormat="1" ht="22.5" customHeight="1">
      <c r="B110" s="178"/>
      <c r="C110" s="179" t="s">
        <v>270</v>
      </c>
      <c r="D110" s="179" t="s">
        <v>218</v>
      </c>
      <c r="E110" s="180" t="s">
        <v>271</v>
      </c>
      <c r="F110" s="181" t="s">
        <v>272</v>
      </c>
      <c r="G110" s="182" t="s">
        <v>236</v>
      </c>
      <c r="H110" s="183">
        <v>4980</v>
      </c>
      <c r="I110" s="184"/>
      <c r="J110" s="185">
        <f>ROUND(I110*H110,2)</f>
        <v>0</v>
      </c>
      <c r="K110" s="181" t="s">
        <v>5</v>
      </c>
      <c r="L110" s="42"/>
      <c r="M110" s="186" t="s">
        <v>5</v>
      </c>
      <c r="N110" s="187" t="s">
        <v>48</v>
      </c>
      <c r="O110" s="43"/>
      <c r="P110" s="188">
        <f>O110*H110</f>
        <v>0</v>
      </c>
      <c r="Q110" s="188">
        <v>0</v>
      </c>
      <c r="R110" s="188">
        <f>Q110*H110</f>
        <v>0</v>
      </c>
      <c r="S110" s="188">
        <v>0.45</v>
      </c>
      <c r="T110" s="189">
        <f>S110*H110</f>
        <v>2241</v>
      </c>
      <c r="AR110" s="24" t="s">
        <v>222</v>
      </c>
      <c r="AT110" s="24" t="s">
        <v>218</v>
      </c>
      <c r="AU110" s="24" t="s">
        <v>87</v>
      </c>
      <c r="AY110" s="24" t="s">
        <v>216</v>
      </c>
      <c r="BE110" s="190">
        <f>IF(N110="základní",J110,0)</f>
        <v>0</v>
      </c>
      <c r="BF110" s="190">
        <f>IF(N110="snížená",J110,0)</f>
        <v>0</v>
      </c>
      <c r="BG110" s="190">
        <f>IF(N110="zákl. přenesená",J110,0)</f>
        <v>0</v>
      </c>
      <c r="BH110" s="190">
        <f>IF(N110="sníž. přenesená",J110,0)</f>
        <v>0</v>
      </c>
      <c r="BI110" s="190">
        <f>IF(N110="nulová",J110,0)</f>
        <v>0</v>
      </c>
      <c r="BJ110" s="24" t="s">
        <v>85</v>
      </c>
      <c r="BK110" s="190">
        <f>ROUND(I110*H110,2)</f>
        <v>0</v>
      </c>
      <c r="BL110" s="24" t="s">
        <v>222</v>
      </c>
      <c r="BM110" s="24" t="s">
        <v>273</v>
      </c>
    </row>
    <row r="111" spans="2:65" s="12" customFormat="1" ht="13.5">
      <c r="B111" s="200"/>
      <c r="D111" s="201" t="s">
        <v>224</v>
      </c>
      <c r="E111" s="202" t="s">
        <v>120</v>
      </c>
      <c r="F111" s="203" t="s">
        <v>265</v>
      </c>
      <c r="H111" s="204">
        <v>4980</v>
      </c>
      <c r="I111" s="205"/>
      <c r="L111" s="200"/>
      <c r="M111" s="206"/>
      <c r="N111" s="207"/>
      <c r="O111" s="207"/>
      <c r="P111" s="207"/>
      <c r="Q111" s="207"/>
      <c r="R111" s="207"/>
      <c r="S111" s="207"/>
      <c r="T111" s="208"/>
      <c r="AT111" s="209" t="s">
        <v>224</v>
      </c>
      <c r="AU111" s="209" t="s">
        <v>87</v>
      </c>
      <c r="AV111" s="12" t="s">
        <v>87</v>
      </c>
      <c r="AW111" s="12" t="s">
        <v>41</v>
      </c>
      <c r="AX111" s="12" t="s">
        <v>85</v>
      </c>
      <c r="AY111" s="209" t="s">
        <v>216</v>
      </c>
    </row>
    <row r="112" spans="2:65" s="1" customFormat="1" ht="22.5" customHeight="1">
      <c r="B112" s="178"/>
      <c r="C112" s="179" t="s">
        <v>274</v>
      </c>
      <c r="D112" s="179" t="s">
        <v>218</v>
      </c>
      <c r="E112" s="180" t="s">
        <v>275</v>
      </c>
      <c r="F112" s="181" t="s">
        <v>276</v>
      </c>
      <c r="G112" s="182" t="s">
        <v>236</v>
      </c>
      <c r="H112" s="183">
        <v>75</v>
      </c>
      <c r="I112" s="184"/>
      <c r="J112" s="185">
        <f>ROUND(I112*H112,2)</f>
        <v>0</v>
      </c>
      <c r="K112" s="181" t="s">
        <v>5</v>
      </c>
      <c r="L112" s="42"/>
      <c r="M112" s="186" t="s">
        <v>5</v>
      </c>
      <c r="N112" s="187" t="s">
        <v>48</v>
      </c>
      <c r="O112" s="43"/>
      <c r="P112" s="188">
        <f>O112*H112</f>
        <v>0</v>
      </c>
      <c r="Q112" s="188">
        <v>9.0000000000000006E-5</v>
      </c>
      <c r="R112" s="188">
        <f>Q112*H112</f>
        <v>6.7500000000000008E-3</v>
      </c>
      <c r="S112" s="188">
        <v>0.25600000000000001</v>
      </c>
      <c r="T112" s="189">
        <f>S112*H112</f>
        <v>19.2</v>
      </c>
      <c r="AR112" s="24" t="s">
        <v>222</v>
      </c>
      <c r="AT112" s="24" t="s">
        <v>218</v>
      </c>
      <c r="AU112" s="24" t="s">
        <v>87</v>
      </c>
      <c r="AY112" s="24" t="s">
        <v>216</v>
      </c>
      <c r="BE112" s="190">
        <f>IF(N112="základní",J112,0)</f>
        <v>0</v>
      </c>
      <c r="BF112" s="190">
        <f>IF(N112="snížená",J112,0)</f>
        <v>0</v>
      </c>
      <c r="BG112" s="190">
        <f>IF(N112="zákl. přenesená",J112,0)</f>
        <v>0</v>
      </c>
      <c r="BH112" s="190">
        <f>IF(N112="sníž. přenesená",J112,0)</f>
        <v>0</v>
      </c>
      <c r="BI112" s="190">
        <f>IF(N112="nulová",J112,0)</f>
        <v>0</v>
      </c>
      <c r="BJ112" s="24" t="s">
        <v>85</v>
      </c>
      <c r="BK112" s="190">
        <f>ROUND(I112*H112,2)</f>
        <v>0</v>
      </c>
      <c r="BL112" s="24" t="s">
        <v>222</v>
      </c>
      <c r="BM112" s="24" t="s">
        <v>277</v>
      </c>
    </row>
    <row r="113" spans="2:65" s="12" customFormat="1" ht="13.5">
      <c r="B113" s="200"/>
      <c r="D113" s="201" t="s">
        <v>224</v>
      </c>
      <c r="E113" s="202" t="s">
        <v>112</v>
      </c>
      <c r="F113" s="203" t="s">
        <v>113</v>
      </c>
      <c r="H113" s="204">
        <v>75</v>
      </c>
      <c r="I113" s="205"/>
      <c r="L113" s="200"/>
      <c r="M113" s="206"/>
      <c r="N113" s="207"/>
      <c r="O113" s="207"/>
      <c r="P113" s="207"/>
      <c r="Q113" s="207"/>
      <c r="R113" s="207"/>
      <c r="S113" s="207"/>
      <c r="T113" s="208"/>
      <c r="AT113" s="209" t="s">
        <v>224</v>
      </c>
      <c r="AU113" s="209" t="s">
        <v>87</v>
      </c>
      <c r="AV113" s="12" t="s">
        <v>87</v>
      </c>
      <c r="AW113" s="12" t="s">
        <v>41</v>
      </c>
      <c r="AX113" s="12" t="s">
        <v>85</v>
      </c>
      <c r="AY113" s="209" t="s">
        <v>216</v>
      </c>
    </row>
    <row r="114" spans="2:65" s="1" customFormat="1" ht="22.5" customHeight="1">
      <c r="B114" s="178"/>
      <c r="C114" s="179" t="s">
        <v>278</v>
      </c>
      <c r="D114" s="179" t="s">
        <v>218</v>
      </c>
      <c r="E114" s="180" t="s">
        <v>279</v>
      </c>
      <c r="F114" s="181" t="s">
        <v>280</v>
      </c>
      <c r="G114" s="182" t="s">
        <v>281</v>
      </c>
      <c r="H114" s="183">
        <v>152</v>
      </c>
      <c r="I114" s="184"/>
      <c r="J114" s="185">
        <f>ROUND(I114*H114,2)</f>
        <v>0</v>
      </c>
      <c r="K114" s="181" t="s">
        <v>5</v>
      </c>
      <c r="L114" s="42"/>
      <c r="M114" s="186" t="s">
        <v>5</v>
      </c>
      <c r="N114" s="187" t="s">
        <v>48</v>
      </c>
      <c r="O114" s="43"/>
      <c r="P114" s="188">
        <f>O114*H114</f>
        <v>0</v>
      </c>
      <c r="Q114" s="188">
        <v>0</v>
      </c>
      <c r="R114" s="188">
        <f>Q114*H114</f>
        <v>0</v>
      </c>
      <c r="S114" s="188">
        <v>0.28999999999999998</v>
      </c>
      <c r="T114" s="189">
        <f>S114*H114</f>
        <v>44.08</v>
      </c>
      <c r="AR114" s="24" t="s">
        <v>222</v>
      </c>
      <c r="AT114" s="24" t="s">
        <v>218</v>
      </c>
      <c r="AU114" s="24" t="s">
        <v>87</v>
      </c>
      <c r="AY114" s="24" t="s">
        <v>216</v>
      </c>
      <c r="BE114" s="190">
        <f>IF(N114="základní",J114,0)</f>
        <v>0</v>
      </c>
      <c r="BF114" s="190">
        <f>IF(N114="snížená",J114,0)</f>
        <v>0</v>
      </c>
      <c r="BG114" s="190">
        <f>IF(N114="zákl. přenesená",J114,0)</f>
        <v>0</v>
      </c>
      <c r="BH114" s="190">
        <f>IF(N114="sníž. přenesená",J114,0)</f>
        <v>0</v>
      </c>
      <c r="BI114" s="190">
        <f>IF(N114="nulová",J114,0)</f>
        <v>0</v>
      </c>
      <c r="BJ114" s="24" t="s">
        <v>85</v>
      </c>
      <c r="BK114" s="190">
        <f>ROUND(I114*H114,2)</f>
        <v>0</v>
      </c>
      <c r="BL114" s="24" t="s">
        <v>222</v>
      </c>
      <c r="BM114" s="24" t="s">
        <v>282</v>
      </c>
    </row>
    <row r="115" spans="2:65" s="12" customFormat="1" ht="13.5">
      <c r="B115" s="200"/>
      <c r="D115" s="201" t="s">
        <v>224</v>
      </c>
      <c r="E115" s="202" t="s">
        <v>130</v>
      </c>
      <c r="F115" s="203" t="s">
        <v>131</v>
      </c>
      <c r="H115" s="204">
        <v>152</v>
      </c>
      <c r="I115" s="205"/>
      <c r="L115" s="200"/>
      <c r="M115" s="206"/>
      <c r="N115" s="207"/>
      <c r="O115" s="207"/>
      <c r="P115" s="207"/>
      <c r="Q115" s="207"/>
      <c r="R115" s="207"/>
      <c r="S115" s="207"/>
      <c r="T115" s="208"/>
      <c r="AT115" s="209" t="s">
        <v>224</v>
      </c>
      <c r="AU115" s="209" t="s">
        <v>87</v>
      </c>
      <c r="AV115" s="12" t="s">
        <v>87</v>
      </c>
      <c r="AW115" s="12" t="s">
        <v>41</v>
      </c>
      <c r="AX115" s="12" t="s">
        <v>85</v>
      </c>
      <c r="AY115" s="209" t="s">
        <v>216</v>
      </c>
    </row>
    <row r="116" spans="2:65" s="1" customFormat="1" ht="22.5" customHeight="1">
      <c r="B116" s="178"/>
      <c r="C116" s="179" t="s">
        <v>283</v>
      </c>
      <c r="D116" s="179" t="s">
        <v>218</v>
      </c>
      <c r="E116" s="180" t="s">
        <v>284</v>
      </c>
      <c r="F116" s="181" t="s">
        <v>285</v>
      </c>
      <c r="G116" s="182" t="s">
        <v>281</v>
      </c>
      <c r="H116" s="183">
        <v>718</v>
      </c>
      <c r="I116" s="184"/>
      <c r="J116" s="185">
        <f>ROUND(I116*H116,2)</f>
        <v>0</v>
      </c>
      <c r="K116" s="181" t="s">
        <v>5</v>
      </c>
      <c r="L116" s="42"/>
      <c r="M116" s="186" t="s">
        <v>5</v>
      </c>
      <c r="N116" s="187" t="s">
        <v>48</v>
      </c>
      <c r="O116" s="43"/>
      <c r="P116" s="188">
        <f>O116*H116</f>
        <v>0</v>
      </c>
      <c r="Q116" s="188">
        <v>0</v>
      </c>
      <c r="R116" s="188">
        <f>Q116*H116</f>
        <v>0</v>
      </c>
      <c r="S116" s="188">
        <v>0.20499999999999999</v>
      </c>
      <c r="T116" s="189">
        <f>S116*H116</f>
        <v>147.19</v>
      </c>
      <c r="AR116" s="24" t="s">
        <v>222</v>
      </c>
      <c r="AT116" s="24" t="s">
        <v>218</v>
      </c>
      <c r="AU116" s="24" t="s">
        <v>87</v>
      </c>
      <c r="AY116" s="24" t="s">
        <v>216</v>
      </c>
      <c r="BE116" s="190">
        <f>IF(N116="základní",J116,0)</f>
        <v>0</v>
      </c>
      <c r="BF116" s="190">
        <f>IF(N116="snížená",J116,0)</f>
        <v>0</v>
      </c>
      <c r="BG116" s="190">
        <f>IF(N116="zákl. přenesená",J116,0)</f>
        <v>0</v>
      </c>
      <c r="BH116" s="190">
        <f>IF(N116="sníž. přenesená",J116,0)</f>
        <v>0</v>
      </c>
      <c r="BI116" s="190">
        <f>IF(N116="nulová",J116,0)</f>
        <v>0</v>
      </c>
      <c r="BJ116" s="24" t="s">
        <v>85</v>
      </c>
      <c r="BK116" s="190">
        <f>ROUND(I116*H116,2)</f>
        <v>0</v>
      </c>
      <c r="BL116" s="24" t="s">
        <v>222</v>
      </c>
      <c r="BM116" s="24" t="s">
        <v>286</v>
      </c>
    </row>
    <row r="117" spans="2:65" s="12" customFormat="1" ht="13.5">
      <c r="B117" s="200"/>
      <c r="D117" s="201" t="s">
        <v>224</v>
      </c>
      <c r="E117" s="202" t="s">
        <v>132</v>
      </c>
      <c r="F117" s="203" t="s">
        <v>133</v>
      </c>
      <c r="H117" s="204">
        <v>718</v>
      </c>
      <c r="I117" s="205"/>
      <c r="L117" s="200"/>
      <c r="M117" s="206"/>
      <c r="N117" s="207"/>
      <c r="O117" s="207"/>
      <c r="P117" s="207"/>
      <c r="Q117" s="207"/>
      <c r="R117" s="207"/>
      <c r="S117" s="207"/>
      <c r="T117" s="208"/>
      <c r="AT117" s="209" t="s">
        <v>224</v>
      </c>
      <c r="AU117" s="209" t="s">
        <v>87</v>
      </c>
      <c r="AV117" s="12" t="s">
        <v>87</v>
      </c>
      <c r="AW117" s="12" t="s">
        <v>41</v>
      </c>
      <c r="AX117" s="12" t="s">
        <v>85</v>
      </c>
      <c r="AY117" s="209" t="s">
        <v>216</v>
      </c>
    </row>
    <row r="118" spans="2:65" s="1" customFormat="1" ht="22.5" customHeight="1">
      <c r="B118" s="178"/>
      <c r="C118" s="179" t="s">
        <v>11</v>
      </c>
      <c r="D118" s="179" t="s">
        <v>218</v>
      </c>
      <c r="E118" s="180" t="s">
        <v>287</v>
      </c>
      <c r="F118" s="181" t="s">
        <v>288</v>
      </c>
      <c r="G118" s="182" t="s">
        <v>281</v>
      </c>
      <c r="H118" s="183">
        <v>332</v>
      </c>
      <c r="I118" s="184"/>
      <c r="J118" s="185">
        <f>ROUND(I118*H118,2)</f>
        <v>0</v>
      </c>
      <c r="K118" s="181" t="s">
        <v>5</v>
      </c>
      <c r="L118" s="42"/>
      <c r="M118" s="186" t="s">
        <v>5</v>
      </c>
      <c r="N118" s="187" t="s">
        <v>48</v>
      </c>
      <c r="O118" s="43"/>
      <c r="P118" s="188">
        <f>O118*H118</f>
        <v>0</v>
      </c>
      <c r="Q118" s="188">
        <v>0</v>
      </c>
      <c r="R118" s="188">
        <f>Q118*H118</f>
        <v>0</v>
      </c>
      <c r="S118" s="188">
        <v>0.115</v>
      </c>
      <c r="T118" s="189">
        <f>S118*H118</f>
        <v>38.18</v>
      </c>
      <c r="AR118" s="24" t="s">
        <v>222</v>
      </c>
      <c r="AT118" s="24" t="s">
        <v>218</v>
      </c>
      <c r="AU118" s="24" t="s">
        <v>87</v>
      </c>
      <c r="AY118" s="24" t="s">
        <v>216</v>
      </c>
      <c r="BE118" s="190">
        <f>IF(N118="základní",J118,0)</f>
        <v>0</v>
      </c>
      <c r="BF118" s="190">
        <f>IF(N118="snížená",J118,0)</f>
        <v>0</v>
      </c>
      <c r="BG118" s="190">
        <f>IF(N118="zákl. přenesená",J118,0)</f>
        <v>0</v>
      </c>
      <c r="BH118" s="190">
        <f>IF(N118="sníž. přenesená",J118,0)</f>
        <v>0</v>
      </c>
      <c r="BI118" s="190">
        <f>IF(N118="nulová",J118,0)</f>
        <v>0</v>
      </c>
      <c r="BJ118" s="24" t="s">
        <v>85</v>
      </c>
      <c r="BK118" s="190">
        <f>ROUND(I118*H118,2)</f>
        <v>0</v>
      </c>
      <c r="BL118" s="24" t="s">
        <v>222</v>
      </c>
      <c r="BM118" s="24" t="s">
        <v>289</v>
      </c>
    </row>
    <row r="119" spans="2:65" s="12" customFormat="1" ht="13.5">
      <c r="B119" s="200"/>
      <c r="D119" s="201" t="s">
        <v>224</v>
      </c>
      <c r="E119" s="202" t="s">
        <v>134</v>
      </c>
      <c r="F119" s="203" t="s">
        <v>135</v>
      </c>
      <c r="H119" s="204">
        <v>332</v>
      </c>
      <c r="I119" s="205"/>
      <c r="L119" s="200"/>
      <c r="M119" s="206"/>
      <c r="N119" s="207"/>
      <c r="O119" s="207"/>
      <c r="P119" s="207"/>
      <c r="Q119" s="207"/>
      <c r="R119" s="207"/>
      <c r="S119" s="207"/>
      <c r="T119" s="208"/>
      <c r="AT119" s="209" t="s">
        <v>224</v>
      </c>
      <c r="AU119" s="209" t="s">
        <v>87</v>
      </c>
      <c r="AV119" s="12" t="s">
        <v>87</v>
      </c>
      <c r="AW119" s="12" t="s">
        <v>41</v>
      </c>
      <c r="AX119" s="12" t="s">
        <v>85</v>
      </c>
      <c r="AY119" s="209" t="s">
        <v>216</v>
      </c>
    </row>
    <row r="120" spans="2:65" s="1" customFormat="1" ht="22.5" customHeight="1">
      <c r="B120" s="178"/>
      <c r="C120" s="179" t="s">
        <v>290</v>
      </c>
      <c r="D120" s="179" t="s">
        <v>218</v>
      </c>
      <c r="E120" s="180" t="s">
        <v>291</v>
      </c>
      <c r="F120" s="181" t="s">
        <v>292</v>
      </c>
      <c r="G120" s="182" t="s">
        <v>293</v>
      </c>
      <c r="H120" s="183">
        <v>1061.8019999999999</v>
      </c>
      <c r="I120" s="184"/>
      <c r="J120" s="185">
        <f>ROUND(I120*H120,2)</f>
        <v>0</v>
      </c>
      <c r="K120" s="181" t="s">
        <v>5</v>
      </c>
      <c r="L120" s="42"/>
      <c r="M120" s="186" t="s">
        <v>5</v>
      </c>
      <c r="N120" s="187" t="s">
        <v>48</v>
      </c>
      <c r="O120" s="43"/>
      <c r="P120" s="188">
        <f>O120*H120</f>
        <v>0</v>
      </c>
      <c r="Q120" s="188">
        <v>0</v>
      </c>
      <c r="R120" s="188">
        <f>Q120*H120</f>
        <v>0</v>
      </c>
      <c r="S120" s="188">
        <v>0</v>
      </c>
      <c r="T120" s="189">
        <f>S120*H120</f>
        <v>0</v>
      </c>
      <c r="AR120" s="24" t="s">
        <v>222</v>
      </c>
      <c r="AT120" s="24" t="s">
        <v>218</v>
      </c>
      <c r="AU120" s="24" t="s">
        <v>87</v>
      </c>
      <c r="AY120" s="24" t="s">
        <v>216</v>
      </c>
      <c r="BE120" s="190">
        <f>IF(N120="základní",J120,0)</f>
        <v>0</v>
      </c>
      <c r="BF120" s="190">
        <f>IF(N120="snížená",J120,0)</f>
        <v>0</v>
      </c>
      <c r="BG120" s="190">
        <f>IF(N120="zákl. přenesená",J120,0)</f>
        <v>0</v>
      </c>
      <c r="BH120" s="190">
        <f>IF(N120="sníž. přenesená",J120,0)</f>
        <v>0</v>
      </c>
      <c r="BI120" s="190">
        <f>IF(N120="nulová",J120,0)</f>
        <v>0</v>
      </c>
      <c r="BJ120" s="24" t="s">
        <v>85</v>
      </c>
      <c r="BK120" s="190">
        <f>ROUND(I120*H120,2)</f>
        <v>0</v>
      </c>
      <c r="BL120" s="24" t="s">
        <v>222</v>
      </c>
      <c r="BM120" s="24" t="s">
        <v>294</v>
      </c>
    </row>
    <row r="121" spans="2:65" s="12" customFormat="1" ht="13.5">
      <c r="B121" s="200"/>
      <c r="D121" s="201" t="s">
        <v>224</v>
      </c>
      <c r="E121" s="202" t="s">
        <v>5</v>
      </c>
      <c r="F121" s="203" t="s">
        <v>295</v>
      </c>
      <c r="H121" s="204">
        <v>1061.8019999999999</v>
      </c>
      <c r="I121" s="205"/>
      <c r="L121" s="200"/>
      <c r="M121" s="206"/>
      <c r="N121" s="207"/>
      <c r="O121" s="207"/>
      <c r="P121" s="207"/>
      <c r="Q121" s="207"/>
      <c r="R121" s="207"/>
      <c r="S121" s="207"/>
      <c r="T121" s="208"/>
      <c r="AT121" s="209" t="s">
        <v>224</v>
      </c>
      <c r="AU121" s="209" t="s">
        <v>87</v>
      </c>
      <c r="AV121" s="12" t="s">
        <v>87</v>
      </c>
      <c r="AW121" s="12" t="s">
        <v>41</v>
      </c>
      <c r="AX121" s="12" t="s">
        <v>85</v>
      </c>
      <c r="AY121" s="209" t="s">
        <v>216</v>
      </c>
    </row>
    <row r="122" spans="2:65" s="1" customFormat="1" ht="22.5" customHeight="1">
      <c r="B122" s="178"/>
      <c r="C122" s="179" t="s">
        <v>296</v>
      </c>
      <c r="D122" s="179" t="s">
        <v>218</v>
      </c>
      <c r="E122" s="180" t="s">
        <v>297</v>
      </c>
      <c r="F122" s="181" t="s">
        <v>298</v>
      </c>
      <c r="G122" s="182" t="s">
        <v>293</v>
      </c>
      <c r="H122" s="183">
        <v>171</v>
      </c>
      <c r="I122" s="184"/>
      <c r="J122" s="185">
        <f>ROUND(I122*H122,2)</f>
        <v>0</v>
      </c>
      <c r="K122" s="181" t="s">
        <v>5</v>
      </c>
      <c r="L122" s="42"/>
      <c r="M122" s="186" t="s">
        <v>5</v>
      </c>
      <c r="N122" s="187" t="s">
        <v>48</v>
      </c>
      <c r="O122" s="43"/>
      <c r="P122" s="188">
        <f>O122*H122</f>
        <v>0</v>
      </c>
      <c r="Q122" s="188">
        <v>0</v>
      </c>
      <c r="R122" s="188">
        <f>Q122*H122</f>
        <v>0</v>
      </c>
      <c r="S122" s="188">
        <v>0</v>
      </c>
      <c r="T122" s="189">
        <f>S122*H122</f>
        <v>0</v>
      </c>
      <c r="AR122" s="24" t="s">
        <v>222</v>
      </c>
      <c r="AT122" s="24" t="s">
        <v>218</v>
      </c>
      <c r="AU122" s="24" t="s">
        <v>87</v>
      </c>
      <c r="AY122" s="24" t="s">
        <v>216</v>
      </c>
      <c r="BE122" s="190">
        <f>IF(N122="základní",J122,0)</f>
        <v>0</v>
      </c>
      <c r="BF122" s="190">
        <f>IF(N122="snížená",J122,0)</f>
        <v>0</v>
      </c>
      <c r="BG122" s="190">
        <f>IF(N122="zákl. přenesená",J122,0)</f>
        <v>0</v>
      </c>
      <c r="BH122" s="190">
        <f>IF(N122="sníž. přenesená",J122,0)</f>
        <v>0</v>
      </c>
      <c r="BI122" s="190">
        <f>IF(N122="nulová",J122,0)</f>
        <v>0</v>
      </c>
      <c r="BJ122" s="24" t="s">
        <v>85</v>
      </c>
      <c r="BK122" s="190">
        <f>ROUND(I122*H122,2)</f>
        <v>0</v>
      </c>
      <c r="BL122" s="24" t="s">
        <v>222</v>
      </c>
      <c r="BM122" s="24" t="s">
        <v>299</v>
      </c>
    </row>
    <row r="123" spans="2:65" s="12" customFormat="1" ht="13.5">
      <c r="B123" s="200"/>
      <c r="D123" s="201" t="s">
        <v>224</v>
      </c>
      <c r="E123" s="202" t="s">
        <v>170</v>
      </c>
      <c r="F123" s="203" t="s">
        <v>300</v>
      </c>
      <c r="H123" s="204">
        <v>171</v>
      </c>
      <c r="I123" s="205"/>
      <c r="L123" s="200"/>
      <c r="M123" s="206"/>
      <c r="N123" s="207"/>
      <c r="O123" s="207"/>
      <c r="P123" s="207"/>
      <c r="Q123" s="207"/>
      <c r="R123" s="207"/>
      <c r="S123" s="207"/>
      <c r="T123" s="208"/>
      <c r="AT123" s="209" t="s">
        <v>224</v>
      </c>
      <c r="AU123" s="209" t="s">
        <v>87</v>
      </c>
      <c r="AV123" s="12" t="s">
        <v>87</v>
      </c>
      <c r="AW123" s="12" t="s">
        <v>41</v>
      </c>
      <c r="AX123" s="12" t="s">
        <v>85</v>
      </c>
      <c r="AY123" s="209" t="s">
        <v>216</v>
      </c>
    </row>
    <row r="124" spans="2:65" s="1" customFormat="1" ht="22.5" customHeight="1">
      <c r="B124" s="178"/>
      <c r="C124" s="179" t="s">
        <v>301</v>
      </c>
      <c r="D124" s="179" t="s">
        <v>218</v>
      </c>
      <c r="E124" s="180" t="s">
        <v>302</v>
      </c>
      <c r="F124" s="181" t="s">
        <v>303</v>
      </c>
      <c r="G124" s="182" t="s">
        <v>293</v>
      </c>
      <c r="H124" s="183">
        <v>4247.2060000000001</v>
      </c>
      <c r="I124" s="184"/>
      <c r="J124" s="185">
        <f>ROUND(I124*H124,2)</f>
        <v>0</v>
      </c>
      <c r="K124" s="181" t="s">
        <v>5</v>
      </c>
      <c r="L124" s="42"/>
      <c r="M124" s="186" t="s">
        <v>5</v>
      </c>
      <c r="N124" s="187" t="s">
        <v>48</v>
      </c>
      <c r="O124" s="43"/>
      <c r="P124" s="188">
        <f>O124*H124</f>
        <v>0</v>
      </c>
      <c r="Q124" s="188">
        <v>0</v>
      </c>
      <c r="R124" s="188">
        <f>Q124*H124</f>
        <v>0</v>
      </c>
      <c r="S124" s="188">
        <v>0</v>
      </c>
      <c r="T124" s="189">
        <f>S124*H124</f>
        <v>0</v>
      </c>
      <c r="AR124" s="24" t="s">
        <v>222</v>
      </c>
      <c r="AT124" s="24" t="s">
        <v>218</v>
      </c>
      <c r="AU124" s="24" t="s">
        <v>87</v>
      </c>
      <c r="AY124" s="24" t="s">
        <v>216</v>
      </c>
      <c r="BE124" s="190">
        <f>IF(N124="základní",J124,0)</f>
        <v>0</v>
      </c>
      <c r="BF124" s="190">
        <f>IF(N124="snížená",J124,0)</f>
        <v>0</v>
      </c>
      <c r="BG124" s="190">
        <f>IF(N124="zákl. přenesená",J124,0)</f>
        <v>0</v>
      </c>
      <c r="BH124" s="190">
        <f>IF(N124="sníž. přenesená",J124,0)</f>
        <v>0</v>
      </c>
      <c r="BI124" s="190">
        <f>IF(N124="nulová",J124,0)</f>
        <v>0</v>
      </c>
      <c r="BJ124" s="24" t="s">
        <v>85</v>
      </c>
      <c r="BK124" s="190">
        <f>ROUND(I124*H124,2)</f>
        <v>0</v>
      </c>
      <c r="BL124" s="24" t="s">
        <v>222</v>
      </c>
      <c r="BM124" s="24" t="s">
        <v>304</v>
      </c>
    </row>
    <row r="125" spans="2:65" s="12" customFormat="1" ht="13.5">
      <c r="B125" s="200"/>
      <c r="D125" s="192" t="s">
        <v>224</v>
      </c>
      <c r="E125" s="209" t="s">
        <v>5</v>
      </c>
      <c r="F125" s="210" t="s">
        <v>305</v>
      </c>
      <c r="H125" s="211">
        <v>1575.95</v>
      </c>
      <c r="I125" s="205"/>
      <c r="L125" s="200"/>
      <c r="M125" s="206"/>
      <c r="N125" s="207"/>
      <c r="O125" s="207"/>
      <c r="P125" s="207"/>
      <c r="Q125" s="207"/>
      <c r="R125" s="207"/>
      <c r="S125" s="207"/>
      <c r="T125" s="208"/>
      <c r="AT125" s="209" t="s">
        <v>224</v>
      </c>
      <c r="AU125" s="209" t="s">
        <v>87</v>
      </c>
      <c r="AV125" s="12" t="s">
        <v>87</v>
      </c>
      <c r="AW125" s="12" t="s">
        <v>41</v>
      </c>
      <c r="AX125" s="12" t="s">
        <v>77</v>
      </c>
      <c r="AY125" s="209" t="s">
        <v>216</v>
      </c>
    </row>
    <row r="126" spans="2:65" s="12" customFormat="1" ht="13.5">
      <c r="B126" s="200"/>
      <c r="D126" s="192" t="s">
        <v>224</v>
      </c>
      <c r="E126" s="209" t="s">
        <v>306</v>
      </c>
      <c r="F126" s="210" t="s">
        <v>307</v>
      </c>
      <c r="H126" s="211">
        <v>366.05</v>
      </c>
      <c r="I126" s="205"/>
      <c r="L126" s="200"/>
      <c r="M126" s="206"/>
      <c r="N126" s="207"/>
      <c r="O126" s="207"/>
      <c r="P126" s="207"/>
      <c r="Q126" s="207"/>
      <c r="R126" s="207"/>
      <c r="S126" s="207"/>
      <c r="T126" s="208"/>
      <c r="AT126" s="209" t="s">
        <v>224</v>
      </c>
      <c r="AU126" s="209" t="s">
        <v>87</v>
      </c>
      <c r="AV126" s="12" t="s">
        <v>87</v>
      </c>
      <c r="AW126" s="12" t="s">
        <v>41</v>
      </c>
      <c r="AX126" s="12" t="s">
        <v>77</v>
      </c>
      <c r="AY126" s="209" t="s">
        <v>216</v>
      </c>
    </row>
    <row r="127" spans="2:65" s="12" customFormat="1" ht="13.5">
      <c r="B127" s="200"/>
      <c r="D127" s="192" t="s">
        <v>224</v>
      </c>
      <c r="E127" s="209" t="s">
        <v>5</v>
      </c>
      <c r="F127" s="210" t="s">
        <v>308</v>
      </c>
      <c r="H127" s="211">
        <v>2089.0500000000002</v>
      </c>
      <c r="I127" s="205"/>
      <c r="L127" s="200"/>
      <c r="M127" s="206"/>
      <c r="N127" s="207"/>
      <c r="O127" s="207"/>
      <c r="P127" s="207"/>
      <c r="Q127" s="207"/>
      <c r="R127" s="207"/>
      <c r="S127" s="207"/>
      <c r="T127" s="208"/>
      <c r="AT127" s="209" t="s">
        <v>224</v>
      </c>
      <c r="AU127" s="209" t="s">
        <v>87</v>
      </c>
      <c r="AV127" s="12" t="s">
        <v>87</v>
      </c>
      <c r="AW127" s="12" t="s">
        <v>41</v>
      </c>
      <c r="AX127" s="12" t="s">
        <v>77</v>
      </c>
      <c r="AY127" s="209" t="s">
        <v>216</v>
      </c>
    </row>
    <row r="128" spans="2:65" s="12" customFormat="1" ht="13.5">
      <c r="B128" s="200"/>
      <c r="D128" s="192" t="s">
        <v>224</v>
      </c>
      <c r="E128" s="209" t="s">
        <v>5</v>
      </c>
      <c r="F128" s="210" t="s">
        <v>309</v>
      </c>
      <c r="H128" s="211">
        <v>182.75</v>
      </c>
      <c r="I128" s="205"/>
      <c r="L128" s="200"/>
      <c r="M128" s="206"/>
      <c r="N128" s="207"/>
      <c r="O128" s="207"/>
      <c r="P128" s="207"/>
      <c r="Q128" s="207"/>
      <c r="R128" s="207"/>
      <c r="S128" s="207"/>
      <c r="T128" s="208"/>
      <c r="AT128" s="209" t="s">
        <v>224</v>
      </c>
      <c r="AU128" s="209" t="s">
        <v>87</v>
      </c>
      <c r="AV128" s="12" t="s">
        <v>87</v>
      </c>
      <c r="AW128" s="12" t="s">
        <v>41</v>
      </c>
      <c r="AX128" s="12" t="s">
        <v>77</v>
      </c>
      <c r="AY128" s="209" t="s">
        <v>216</v>
      </c>
    </row>
    <row r="129" spans="2:51" s="12" customFormat="1" ht="13.5">
      <c r="B129" s="200"/>
      <c r="D129" s="192" t="s">
        <v>224</v>
      </c>
      <c r="E129" s="209" t="s">
        <v>5</v>
      </c>
      <c r="F129" s="210" t="s">
        <v>310</v>
      </c>
      <c r="H129" s="211">
        <v>17.2</v>
      </c>
      <c r="I129" s="205"/>
      <c r="L129" s="200"/>
      <c r="M129" s="206"/>
      <c r="N129" s="207"/>
      <c r="O129" s="207"/>
      <c r="P129" s="207"/>
      <c r="Q129" s="207"/>
      <c r="R129" s="207"/>
      <c r="S129" s="207"/>
      <c r="T129" s="208"/>
      <c r="AT129" s="209" t="s">
        <v>224</v>
      </c>
      <c r="AU129" s="209" t="s">
        <v>87</v>
      </c>
      <c r="AV129" s="12" t="s">
        <v>87</v>
      </c>
      <c r="AW129" s="12" t="s">
        <v>41</v>
      </c>
      <c r="AX129" s="12" t="s">
        <v>77</v>
      </c>
      <c r="AY129" s="209" t="s">
        <v>216</v>
      </c>
    </row>
    <row r="130" spans="2:51" s="12" customFormat="1" ht="13.5">
      <c r="B130" s="200"/>
      <c r="D130" s="192" t="s">
        <v>224</v>
      </c>
      <c r="E130" s="209" t="s">
        <v>5</v>
      </c>
      <c r="F130" s="210" t="s">
        <v>311</v>
      </c>
      <c r="H130" s="211">
        <v>618.24</v>
      </c>
      <c r="I130" s="205"/>
      <c r="L130" s="200"/>
      <c r="M130" s="206"/>
      <c r="N130" s="207"/>
      <c r="O130" s="207"/>
      <c r="P130" s="207"/>
      <c r="Q130" s="207"/>
      <c r="R130" s="207"/>
      <c r="S130" s="207"/>
      <c r="T130" s="208"/>
      <c r="AT130" s="209" t="s">
        <v>224</v>
      </c>
      <c r="AU130" s="209" t="s">
        <v>87</v>
      </c>
      <c r="AV130" s="12" t="s">
        <v>87</v>
      </c>
      <c r="AW130" s="12" t="s">
        <v>41</v>
      </c>
      <c r="AX130" s="12" t="s">
        <v>77</v>
      </c>
      <c r="AY130" s="209" t="s">
        <v>216</v>
      </c>
    </row>
    <row r="131" spans="2:51" s="12" customFormat="1" ht="13.5">
      <c r="B131" s="200"/>
      <c r="D131" s="192" t="s">
        <v>224</v>
      </c>
      <c r="E131" s="209" t="s">
        <v>5</v>
      </c>
      <c r="F131" s="210" t="s">
        <v>312</v>
      </c>
      <c r="H131" s="211">
        <v>27.6</v>
      </c>
      <c r="I131" s="205"/>
      <c r="L131" s="200"/>
      <c r="M131" s="206"/>
      <c r="N131" s="207"/>
      <c r="O131" s="207"/>
      <c r="P131" s="207"/>
      <c r="Q131" s="207"/>
      <c r="R131" s="207"/>
      <c r="S131" s="207"/>
      <c r="T131" s="208"/>
      <c r="AT131" s="209" t="s">
        <v>224</v>
      </c>
      <c r="AU131" s="209" t="s">
        <v>87</v>
      </c>
      <c r="AV131" s="12" t="s">
        <v>87</v>
      </c>
      <c r="AW131" s="12" t="s">
        <v>41</v>
      </c>
      <c r="AX131" s="12" t="s">
        <v>77</v>
      </c>
      <c r="AY131" s="209" t="s">
        <v>216</v>
      </c>
    </row>
    <row r="132" spans="2:51" s="12" customFormat="1" ht="13.5">
      <c r="B132" s="200"/>
      <c r="D132" s="192" t="s">
        <v>224</v>
      </c>
      <c r="E132" s="209" t="s">
        <v>5</v>
      </c>
      <c r="F132" s="210" t="s">
        <v>313</v>
      </c>
      <c r="H132" s="211">
        <v>382.7</v>
      </c>
      <c r="I132" s="205"/>
      <c r="L132" s="200"/>
      <c r="M132" s="206"/>
      <c r="N132" s="207"/>
      <c r="O132" s="207"/>
      <c r="P132" s="207"/>
      <c r="Q132" s="207"/>
      <c r="R132" s="207"/>
      <c r="S132" s="207"/>
      <c r="T132" s="208"/>
      <c r="AT132" s="209" t="s">
        <v>224</v>
      </c>
      <c r="AU132" s="209" t="s">
        <v>87</v>
      </c>
      <c r="AV132" s="12" t="s">
        <v>87</v>
      </c>
      <c r="AW132" s="12" t="s">
        <v>41</v>
      </c>
      <c r="AX132" s="12" t="s">
        <v>77</v>
      </c>
      <c r="AY132" s="209" t="s">
        <v>216</v>
      </c>
    </row>
    <row r="133" spans="2:51" s="12" customFormat="1" ht="13.5">
      <c r="B133" s="200"/>
      <c r="D133" s="192" t="s">
        <v>224</v>
      </c>
      <c r="E133" s="209" t="s">
        <v>5</v>
      </c>
      <c r="F133" s="210" t="s">
        <v>314</v>
      </c>
      <c r="H133" s="211">
        <v>485.23</v>
      </c>
      <c r="I133" s="205"/>
      <c r="L133" s="200"/>
      <c r="M133" s="206"/>
      <c r="N133" s="207"/>
      <c r="O133" s="207"/>
      <c r="P133" s="207"/>
      <c r="Q133" s="207"/>
      <c r="R133" s="207"/>
      <c r="S133" s="207"/>
      <c r="T133" s="208"/>
      <c r="AT133" s="209" t="s">
        <v>224</v>
      </c>
      <c r="AU133" s="209" t="s">
        <v>87</v>
      </c>
      <c r="AV133" s="12" t="s">
        <v>87</v>
      </c>
      <c r="AW133" s="12" t="s">
        <v>41</v>
      </c>
      <c r="AX133" s="12" t="s">
        <v>77</v>
      </c>
      <c r="AY133" s="209" t="s">
        <v>216</v>
      </c>
    </row>
    <row r="134" spans="2:51" s="12" customFormat="1" ht="13.5">
      <c r="B134" s="200"/>
      <c r="D134" s="192" t="s">
        <v>224</v>
      </c>
      <c r="E134" s="209" t="s">
        <v>5</v>
      </c>
      <c r="F134" s="210" t="s">
        <v>315</v>
      </c>
      <c r="H134" s="211">
        <v>242.25</v>
      </c>
      <c r="I134" s="205"/>
      <c r="L134" s="200"/>
      <c r="M134" s="206"/>
      <c r="N134" s="207"/>
      <c r="O134" s="207"/>
      <c r="P134" s="207"/>
      <c r="Q134" s="207"/>
      <c r="R134" s="207"/>
      <c r="S134" s="207"/>
      <c r="T134" s="208"/>
      <c r="AT134" s="209" t="s">
        <v>224</v>
      </c>
      <c r="AU134" s="209" t="s">
        <v>87</v>
      </c>
      <c r="AV134" s="12" t="s">
        <v>87</v>
      </c>
      <c r="AW134" s="12" t="s">
        <v>41</v>
      </c>
      <c r="AX134" s="12" t="s">
        <v>77</v>
      </c>
      <c r="AY134" s="209" t="s">
        <v>216</v>
      </c>
    </row>
    <row r="135" spans="2:51" s="12" customFormat="1" ht="13.5">
      <c r="B135" s="200"/>
      <c r="D135" s="192" t="s">
        <v>224</v>
      </c>
      <c r="E135" s="209" t="s">
        <v>5</v>
      </c>
      <c r="F135" s="210" t="s">
        <v>316</v>
      </c>
      <c r="H135" s="211">
        <v>22.8</v>
      </c>
      <c r="I135" s="205"/>
      <c r="L135" s="200"/>
      <c r="M135" s="206"/>
      <c r="N135" s="207"/>
      <c r="O135" s="207"/>
      <c r="P135" s="207"/>
      <c r="Q135" s="207"/>
      <c r="R135" s="207"/>
      <c r="S135" s="207"/>
      <c r="T135" s="208"/>
      <c r="AT135" s="209" t="s">
        <v>224</v>
      </c>
      <c r="AU135" s="209" t="s">
        <v>87</v>
      </c>
      <c r="AV135" s="12" t="s">
        <v>87</v>
      </c>
      <c r="AW135" s="12" t="s">
        <v>41</v>
      </c>
      <c r="AX135" s="12" t="s">
        <v>77</v>
      </c>
      <c r="AY135" s="209" t="s">
        <v>216</v>
      </c>
    </row>
    <row r="136" spans="2:51" s="12" customFormat="1" ht="13.5">
      <c r="B136" s="200"/>
      <c r="D136" s="192" t="s">
        <v>224</v>
      </c>
      <c r="E136" s="209" t="s">
        <v>5</v>
      </c>
      <c r="F136" s="210" t="s">
        <v>317</v>
      </c>
      <c r="H136" s="211">
        <v>507.3</v>
      </c>
      <c r="I136" s="205"/>
      <c r="L136" s="200"/>
      <c r="M136" s="206"/>
      <c r="N136" s="207"/>
      <c r="O136" s="207"/>
      <c r="P136" s="207"/>
      <c r="Q136" s="207"/>
      <c r="R136" s="207"/>
      <c r="S136" s="207"/>
      <c r="T136" s="208"/>
      <c r="AT136" s="209" t="s">
        <v>224</v>
      </c>
      <c r="AU136" s="209" t="s">
        <v>87</v>
      </c>
      <c r="AV136" s="12" t="s">
        <v>87</v>
      </c>
      <c r="AW136" s="12" t="s">
        <v>41</v>
      </c>
      <c r="AX136" s="12" t="s">
        <v>77</v>
      </c>
      <c r="AY136" s="209" t="s">
        <v>216</v>
      </c>
    </row>
    <row r="137" spans="2:51" s="12" customFormat="1" ht="13.5">
      <c r="B137" s="200"/>
      <c r="D137" s="192" t="s">
        <v>224</v>
      </c>
      <c r="E137" s="209" t="s">
        <v>5</v>
      </c>
      <c r="F137" s="210" t="s">
        <v>318</v>
      </c>
      <c r="H137" s="211">
        <v>43.5</v>
      </c>
      <c r="I137" s="205"/>
      <c r="L137" s="200"/>
      <c r="M137" s="206"/>
      <c r="N137" s="207"/>
      <c r="O137" s="207"/>
      <c r="P137" s="207"/>
      <c r="Q137" s="207"/>
      <c r="R137" s="207"/>
      <c r="S137" s="207"/>
      <c r="T137" s="208"/>
      <c r="AT137" s="209" t="s">
        <v>224</v>
      </c>
      <c r="AU137" s="209" t="s">
        <v>87</v>
      </c>
      <c r="AV137" s="12" t="s">
        <v>87</v>
      </c>
      <c r="AW137" s="12" t="s">
        <v>41</v>
      </c>
      <c r="AX137" s="12" t="s">
        <v>77</v>
      </c>
      <c r="AY137" s="209" t="s">
        <v>216</v>
      </c>
    </row>
    <row r="138" spans="2:51" s="12" customFormat="1" ht="13.5">
      <c r="B138" s="200"/>
      <c r="D138" s="192" t="s">
        <v>224</v>
      </c>
      <c r="E138" s="209" t="s">
        <v>5</v>
      </c>
      <c r="F138" s="210" t="s">
        <v>319</v>
      </c>
      <c r="H138" s="211">
        <v>1174.2560000000001</v>
      </c>
      <c r="I138" s="205"/>
      <c r="L138" s="200"/>
      <c r="M138" s="206"/>
      <c r="N138" s="207"/>
      <c r="O138" s="207"/>
      <c r="P138" s="207"/>
      <c r="Q138" s="207"/>
      <c r="R138" s="207"/>
      <c r="S138" s="207"/>
      <c r="T138" s="208"/>
      <c r="AT138" s="209" t="s">
        <v>224</v>
      </c>
      <c r="AU138" s="209" t="s">
        <v>87</v>
      </c>
      <c r="AV138" s="12" t="s">
        <v>87</v>
      </c>
      <c r="AW138" s="12" t="s">
        <v>41</v>
      </c>
      <c r="AX138" s="12" t="s">
        <v>77</v>
      </c>
      <c r="AY138" s="209" t="s">
        <v>216</v>
      </c>
    </row>
    <row r="139" spans="2:51" s="13" customFormat="1" ht="13.5">
      <c r="B139" s="212"/>
      <c r="D139" s="192" t="s">
        <v>224</v>
      </c>
      <c r="E139" s="213" t="s">
        <v>5</v>
      </c>
      <c r="F139" s="214" t="s">
        <v>320</v>
      </c>
      <c r="H139" s="215">
        <v>7734.8760000000002</v>
      </c>
      <c r="I139" s="216"/>
      <c r="L139" s="212"/>
      <c r="M139" s="217"/>
      <c r="N139" s="218"/>
      <c r="O139" s="218"/>
      <c r="P139" s="218"/>
      <c r="Q139" s="218"/>
      <c r="R139" s="218"/>
      <c r="S139" s="218"/>
      <c r="T139" s="219"/>
      <c r="AT139" s="213" t="s">
        <v>224</v>
      </c>
      <c r="AU139" s="213" t="s">
        <v>87</v>
      </c>
      <c r="AV139" s="13" t="s">
        <v>233</v>
      </c>
      <c r="AW139" s="13" t="s">
        <v>41</v>
      </c>
      <c r="AX139" s="13" t="s">
        <v>77</v>
      </c>
      <c r="AY139" s="213" t="s">
        <v>216</v>
      </c>
    </row>
    <row r="140" spans="2:51" s="11" customFormat="1" ht="13.5">
      <c r="B140" s="191"/>
      <c r="D140" s="192" t="s">
        <v>224</v>
      </c>
      <c r="E140" s="193" t="s">
        <v>5</v>
      </c>
      <c r="F140" s="194" t="s">
        <v>321</v>
      </c>
      <c r="H140" s="195" t="s">
        <v>5</v>
      </c>
      <c r="I140" s="196"/>
      <c r="L140" s="191"/>
      <c r="M140" s="197"/>
      <c r="N140" s="198"/>
      <c r="O140" s="198"/>
      <c r="P140" s="198"/>
      <c r="Q140" s="198"/>
      <c r="R140" s="198"/>
      <c r="S140" s="198"/>
      <c r="T140" s="199"/>
      <c r="AT140" s="195" t="s">
        <v>224</v>
      </c>
      <c r="AU140" s="195" t="s">
        <v>87</v>
      </c>
      <c r="AV140" s="11" t="s">
        <v>85</v>
      </c>
      <c r="AW140" s="11" t="s">
        <v>41</v>
      </c>
      <c r="AX140" s="11" t="s">
        <v>77</v>
      </c>
      <c r="AY140" s="195" t="s">
        <v>216</v>
      </c>
    </row>
    <row r="141" spans="2:51" s="12" customFormat="1" ht="13.5">
      <c r="B141" s="200"/>
      <c r="D141" s="192" t="s">
        <v>224</v>
      </c>
      <c r="E141" s="209" t="s">
        <v>5</v>
      </c>
      <c r="F141" s="210" t="s">
        <v>322</v>
      </c>
      <c r="H141" s="211">
        <v>-174.5</v>
      </c>
      <c r="I141" s="205"/>
      <c r="L141" s="200"/>
      <c r="M141" s="206"/>
      <c r="N141" s="207"/>
      <c r="O141" s="207"/>
      <c r="P141" s="207"/>
      <c r="Q141" s="207"/>
      <c r="R141" s="207"/>
      <c r="S141" s="207"/>
      <c r="T141" s="208"/>
      <c r="AT141" s="209" t="s">
        <v>224</v>
      </c>
      <c r="AU141" s="209" t="s">
        <v>87</v>
      </c>
      <c r="AV141" s="12" t="s">
        <v>87</v>
      </c>
      <c r="AW141" s="12" t="s">
        <v>41</v>
      </c>
      <c r="AX141" s="12" t="s">
        <v>77</v>
      </c>
      <c r="AY141" s="209" t="s">
        <v>216</v>
      </c>
    </row>
    <row r="142" spans="2:51" s="12" customFormat="1" ht="13.5">
      <c r="B142" s="200"/>
      <c r="D142" s="192" t="s">
        <v>224</v>
      </c>
      <c r="E142" s="209" t="s">
        <v>5</v>
      </c>
      <c r="F142" s="210" t="s">
        <v>323</v>
      </c>
      <c r="H142" s="211">
        <v>-61.2</v>
      </c>
      <c r="I142" s="205"/>
      <c r="L142" s="200"/>
      <c r="M142" s="206"/>
      <c r="N142" s="207"/>
      <c r="O142" s="207"/>
      <c r="P142" s="207"/>
      <c r="Q142" s="207"/>
      <c r="R142" s="207"/>
      <c r="S142" s="207"/>
      <c r="T142" s="208"/>
      <c r="AT142" s="209" t="s">
        <v>224</v>
      </c>
      <c r="AU142" s="209" t="s">
        <v>87</v>
      </c>
      <c r="AV142" s="12" t="s">
        <v>87</v>
      </c>
      <c r="AW142" s="12" t="s">
        <v>41</v>
      </c>
      <c r="AX142" s="12" t="s">
        <v>77</v>
      </c>
      <c r="AY142" s="209" t="s">
        <v>216</v>
      </c>
    </row>
    <row r="143" spans="2:51" s="12" customFormat="1" ht="13.5">
      <c r="B143" s="200"/>
      <c r="D143" s="192" t="s">
        <v>224</v>
      </c>
      <c r="E143" s="209" t="s">
        <v>5</v>
      </c>
      <c r="F143" s="210" t="s">
        <v>324</v>
      </c>
      <c r="H143" s="211">
        <v>-996</v>
      </c>
      <c r="I143" s="205"/>
      <c r="L143" s="200"/>
      <c r="M143" s="206"/>
      <c r="N143" s="207"/>
      <c r="O143" s="207"/>
      <c r="P143" s="207"/>
      <c r="Q143" s="207"/>
      <c r="R143" s="207"/>
      <c r="S143" s="207"/>
      <c r="T143" s="208"/>
      <c r="AT143" s="209" t="s">
        <v>224</v>
      </c>
      <c r="AU143" s="209" t="s">
        <v>87</v>
      </c>
      <c r="AV143" s="12" t="s">
        <v>87</v>
      </c>
      <c r="AW143" s="12" t="s">
        <v>41</v>
      </c>
      <c r="AX143" s="12" t="s">
        <v>77</v>
      </c>
      <c r="AY143" s="209" t="s">
        <v>216</v>
      </c>
    </row>
    <row r="144" spans="2:51" s="12" customFormat="1" ht="13.5">
      <c r="B144" s="200"/>
      <c r="D144" s="192" t="s">
        <v>224</v>
      </c>
      <c r="E144" s="209" t="s">
        <v>5</v>
      </c>
      <c r="F144" s="210" t="s">
        <v>325</v>
      </c>
      <c r="H144" s="211">
        <v>-8.82</v>
      </c>
      <c r="I144" s="205"/>
      <c r="L144" s="200"/>
      <c r="M144" s="206"/>
      <c r="N144" s="207"/>
      <c r="O144" s="207"/>
      <c r="P144" s="207"/>
      <c r="Q144" s="207"/>
      <c r="R144" s="207"/>
      <c r="S144" s="207"/>
      <c r="T144" s="208"/>
      <c r="AT144" s="209" t="s">
        <v>224</v>
      </c>
      <c r="AU144" s="209" t="s">
        <v>87</v>
      </c>
      <c r="AV144" s="12" t="s">
        <v>87</v>
      </c>
      <c r="AW144" s="12" t="s">
        <v>41</v>
      </c>
      <c r="AX144" s="12" t="s">
        <v>77</v>
      </c>
      <c r="AY144" s="209" t="s">
        <v>216</v>
      </c>
    </row>
    <row r="145" spans="2:65" s="12" customFormat="1" ht="13.5">
      <c r="B145" s="200"/>
      <c r="D145" s="192" t="s">
        <v>224</v>
      </c>
      <c r="E145" s="209" t="s">
        <v>5</v>
      </c>
      <c r="F145" s="210" t="s">
        <v>326</v>
      </c>
      <c r="H145" s="211">
        <v>-11.1</v>
      </c>
      <c r="I145" s="205"/>
      <c r="L145" s="200"/>
      <c r="M145" s="206"/>
      <c r="N145" s="207"/>
      <c r="O145" s="207"/>
      <c r="P145" s="207"/>
      <c r="Q145" s="207"/>
      <c r="R145" s="207"/>
      <c r="S145" s="207"/>
      <c r="T145" s="208"/>
      <c r="AT145" s="209" t="s">
        <v>224</v>
      </c>
      <c r="AU145" s="209" t="s">
        <v>87</v>
      </c>
      <c r="AV145" s="12" t="s">
        <v>87</v>
      </c>
      <c r="AW145" s="12" t="s">
        <v>41</v>
      </c>
      <c r="AX145" s="12" t="s">
        <v>77</v>
      </c>
      <c r="AY145" s="209" t="s">
        <v>216</v>
      </c>
    </row>
    <row r="146" spans="2:65" s="12" customFormat="1" ht="13.5">
      <c r="B146" s="200"/>
      <c r="D146" s="192" t="s">
        <v>224</v>
      </c>
      <c r="E146" s="209" t="s">
        <v>5</v>
      </c>
      <c r="F146" s="210" t="s">
        <v>327</v>
      </c>
      <c r="H146" s="211">
        <v>-747</v>
      </c>
      <c r="I146" s="205"/>
      <c r="L146" s="200"/>
      <c r="M146" s="206"/>
      <c r="N146" s="207"/>
      <c r="O146" s="207"/>
      <c r="P146" s="207"/>
      <c r="Q146" s="207"/>
      <c r="R146" s="207"/>
      <c r="S146" s="207"/>
      <c r="T146" s="208"/>
      <c r="AT146" s="209" t="s">
        <v>224</v>
      </c>
      <c r="AU146" s="209" t="s">
        <v>87</v>
      </c>
      <c r="AV146" s="12" t="s">
        <v>87</v>
      </c>
      <c r="AW146" s="12" t="s">
        <v>41</v>
      </c>
      <c r="AX146" s="12" t="s">
        <v>77</v>
      </c>
      <c r="AY146" s="209" t="s">
        <v>216</v>
      </c>
    </row>
    <row r="147" spans="2:65" s="12" customFormat="1" ht="13.5">
      <c r="B147" s="200"/>
      <c r="D147" s="192" t="s">
        <v>224</v>
      </c>
      <c r="E147" s="209" t="s">
        <v>5</v>
      </c>
      <c r="F147" s="210" t="s">
        <v>328</v>
      </c>
      <c r="H147" s="211">
        <v>-996</v>
      </c>
      <c r="I147" s="205"/>
      <c r="L147" s="200"/>
      <c r="M147" s="206"/>
      <c r="N147" s="207"/>
      <c r="O147" s="207"/>
      <c r="P147" s="207"/>
      <c r="Q147" s="207"/>
      <c r="R147" s="207"/>
      <c r="S147" s="207"/>
      <c r="T147" s="208"/>
      <c r="AT147" s="209" t="s">
        <v>224</v>
      </c>
      <c r="AU147" s="209" t="s">
        <v>87</v>
      </c>
      <c r="AV147" s="12" t="s">
        <v>87</v>
      </c>
      <c r="AW147" s="12" t="s">
        <v>41</v>
      </c>
      <c r="AX147" s="12" t="s">
        <v>77</v>
      </c>
      <c r="AY147" s="209" t="s">
        <v>216</v>
      </c>
    </row>
    <row r="148" spans="2:65" s="12" customFormat="1" ht="13.5">
      <c r="B148" s="200"/>
      <c r="D148" s="192" t="s">
        <v>224</v>
      </c>
      <c r="E148" s="209" t="s">
        <v>5</v>
      </c>
      <c r="F148" s="210" t="s">
        <v>329</v>
      </c>
      <c r="H148" s="211">
        <v>-467.4</v>
      </c>
      <c r="I148" s="205"/>
      <c r="L148" s="200"/>
      <c r="M148" s="206"/>
      <c r="N148" s="207"/>
      <c r="O148" s="207"/>
      <c r="P148" s="207"/>
      <c r="Q148" s="207"/>
      <c r="R148" s="207"/>
      <c r="S148" s="207"/>
      <c r="T148" s="208"/>
      <c r="AT148" s="209" t="s">
        <v>224</v>
      </c>
      <c r="AU148" s="209" t="s">
        <v>87</v>
      </c>
      <c r="AV148" s="12" t="s">
        <v>87</v>
      </c>
      <c r="AW148" s="12" t="s">
        <v>41</v>
      </c>
      <c r="AX148" s="12" t="s">
        <v>77</v>
      </c>
      <c r="AY148" s="209" t="s">
        <v>216</v>
      </c>
    </row>
    <row r="149" spans="2:65" s="12" customFormat="1" ht="13.5">
      <c r="B149" s="200"/>
      <c r="D149" s="192" t="s">
        <v>224</v>
      </c>
      <c r="E149" s="209" t="s">
        <v>5</v>
      </c>
      <c r="F149" s="210" t="s">
        <v>330</v>
      </c>
      <c r="H149" s="211">
        <v>-25.65</v>
      </c>
      <c r="I149" s="205"/>
      <c r="L149" s="200"/>
      <c r="M149" s="206"/>
      <c r="N149" s="207"/>
      <c r="O149" s="207"/>
      <c r="P149" s="207"/>
      <c r="Q149" s="207"/>
      <c r="R149" s="207"/>
      <c r="S149" s="207"/>
      <c r="T149" s="208"/>
      <c r="AT149" s="209" t="s">
        <v>224</v>
      </c>
      <c r="AU149" s="209" t="s">
        <v>87</v>
      </c>
      <c r="AV149" s="12" t="s">
        <v>87</v>
      </c>
      <c r="AW149" s="12" t="s">
        <v>41</v>
      </c>
      <c r="AX149" s="12" t="s">
        <v>77</v>
      </c>
      <c r="AY149" s="209" t="s">
        <v>216</v>
      </c>
    </row>
    <row r="150" spans="2:65" s="13" customFormat="1" ht="13.5">
      <c r="B150" s="212"/>
      <c r="D150" s="192" t="s">
        <v>224</v>
      </c>
      <c r="E150" s="213" t="s">
        <v>5</v>
      </c>
      <c r="F150" s="214" t="s">
        <v>320</v>
      </c>
      <c r="H150" s="215">
        <v>-3487.67</v>
      </c>
      <c r="I150" s="216"/>
      <c r="L150" s="212"/>
      <c r="M150" s="217"/>
      <c r="N150" s="218"/>
      <c r="O150" s="218"/>
      <c r="P150" s="218"/>
      <c r="Q150" s="218"/>
      <c r="R150" s="218"/>
      <c r="S150" s="218"/>
      <c r="T150" s="219"/>
      <c r="AT150" s="213" t="s">
        <v>224</v>
      </c>
      <c r="AU150" s="213" t="s">
        <v>87</v>
      </c>
      <c r="AV150" s="13" t="s">
        <v>233</v>
      </c>
      <c r="AW150" s="13" t="s">
        <v>41</v>
      </c>
      <c r="AX150" s="13" t="s">
        <v>77</v>
      </c>
      <c r="AY150" s="213" t="s">
        <v>216</v>
      </c>
    </row>
    <row r="151" spans="2:65" s="14" customFormat="1" ht="13.5">
      <c r="B151" s="220"/>
      <c r="D151" s="201" t="s">
        <v>224</v>
      </c>
      <c r="E151" s="221" t="s">
        <v>184</v>
      </c>
      <c r="F151" s="222" t="s">
        <v>331</v>
      </c>
      <c r="H151" s="223">
        <v>4247.2060000000001</v>
      </c>
      <c r="I151" s="224"/>
      <c r="L151" s="220"/>
      <c r="M151" s="225"/>
      <c r="N151" s="226"/>
      <c r="O151" s="226"/>
      <c r="P151" s="226"/>
      <c r="Q151" s="226"/>
      <c r="R151" s="226"/>
      <c r="S151" s="226"/>
      <c r="T151" s="227"/>
      <c r="AT151" s="228" t="s">
        <v>224</v>
      </c>
      <c r="AU151" s="228" t="s">
        <v>87</v>
      </c>
      <c r="AV151" s="14" t="s">
        <v>222</v>
      </c>
      <c r="AW151" s="14" t="s">
        <v>41</v>
      </c>
      <c r="AX151" s="14" t="s">
        <v>85</v>
      </c>
      <c r="AY151" s="228" t="s">
        <v>216</v>
      </c>
    </row>
    <row r="152" spans="2:65" s="1" customFormat="1" ht="22.5" customHeight="1">
      <c r="B152" s="178"/>
      <c r="C152" s="179" t="s">
        <v>332</v>
      </c>
      <c r="D152" s="179" t="s">
        <v>218</v>
      </c>
      <c r="E152" s="180" t="s">
        <v>333</v>
      </c>
      <c r="F152" s="181" t="s">
        <v>334</v>
      </c>
      <c r="G152" s="182" t="s">
        <v>293</v>
      </c>
      <c r="H152" s="183">
        <v>4247.2060000000001</v>
      </c>
      <c r="I152" s="184"/>
      <c r="J152" s="185">
        <f>ROUND(I152*H152,2)</f>
        <v>0</v>
      </c>
      <c r="K152" s="181" t="s">
        <v>5</v>
      </c>
      <c r="L152" s="42"/>
      <c r="M152" s="186" t="s">
        <v>5</v>
      </c>
      <c r="N152" s="187" t="s">
        <v>48</v>
      </c>
      <c r="O152" s="43"/>
      <c r="P152" s="188">
        <f>O152*H152</f>
        <v>0</v>
      </c>
      <c r="Q152" s="188">
        <v>0</v>
      </c>
      <c r="R152" s="188">
        <f>Q152*H152</f>
        <v>0</v>
      </c>
      <c r="S152" s="188">
        <v>0</v>
      </c>
      <c r="T152" s="189">
        <f>S152*H152</f>
        <v>0</v>
      </c>
      <c r="AR152" s="24" t="s">
        <v>222</v>
      </c>
      <c r="AT152" s="24" t="s">
        <v>218</v>
      </c>
      <c r="AU152" s="24" t="s">
        <v>87</v>
      </c>
      <c r="AY152" s="24" t="s">
        <v>216</v>
      </c>
      <c r="BE152" s="190">
        <f>IF(N152="základní",J152,0)</f>
        <v>0</v>
      </c>
      <c r="BF152" s="190">
        <f>IF(N152="snížená",J152,0)</f>
        <v>0</v>
      </c>
      <c r="BG152" s="190">
        <f>IF(N152="zákl. přenesená",J152,0)</f>
        <v>0</v>
      </c>
      <c r="BH152" s="190">
        <f>IF(N152="sníž. přenesená",J152,0)</f>
        <v>0</v>
      </c>
      <c r="BI152" s="190">
        <f>IF(N152="nulová",J152,0)</f>
        <v>0</v>
      </c>
      <c r="BJ152" s="24" t="s">
        <v>85</v>
      </c>
      <c r="BK152" s="190">
        <f>ROUND(I152*H152,2)</f>
        <v>0</v>
      </c>
      <c r="BL152" s="24" t="s">
        <v>222</v>
      </c>
      <c r="BM152" s="24" t="s">
        <v>335</v>
      </c>
    </row>
    <row r="153" spans="2:65" s="12" customFormat="1" ht="13.5">
      <c r="B153" s="200"/>
      <c r="D153" s="201" t="s">
        <v>224</v>
      </c>
      <c r="E153" s="202" t="s">
        <v>5</v>
      </c>
      <c r="F153" s="203" t="s">
        <v>184</v>
      </c>
      <c r="H153" s="204">
        <v>4247.2060000000001</v>
      </c>
      <c r="I153" s="205"/>
      <c r="L153" s="200"/>
      <c r="M153" s="206"/>
      <c r="N153" s="207"/>
      <c r="O153" s="207"/>
      <c r="P153" s="207"/>
      <c r="Q153" s="207"/>
      <c r="R153" s="207"/>
      <c r="S153" s="207"/>
      <c r="T153" s="208"/>
      <c r="AT153" s="209" t="s">
        <v>224</v>
      </c>
      <c r="AU153" s="209" t="s">
        <v>87</v>
      </c>
      <c r="AV153" s="12" t="s">
        <v>87</v>
      </c>
      <c r="AW153" s="12" t="s">
        <v>41</v>
      </c>
      <c r="AX153" s="12" t="s">
        <v>85</v>
      </c>
      <c r="AY153" s="209" t="s">
        <v>216</v>
      </c>
    </row>
    <row r="154" spans="2:65" s="1" customFormat="1" ht="22.5" customHeight="1">
      <c r="B154" s="178"/>
      <c r="C154" s="179" t="s">
        <v>336</v>
      </c>
      <c r="D154" s="179" t="s">
        <v>218</v>
      </c>
      <c r="E154" s="180" t="s">
        <v>337</v>
      </c>
      <c r="F154" s="181" t="s">
        <v>338</v>
      </c>
      <c r="G154" s="182" t="s">
        <v>293</v>
      </c>
      <c r="H154" s="183">
        <v>2.64</v>
      </c>
      <c r="I154" s="184"/>
      <c r="J154" s="185">
        <f>ROUND(I154*H154,2)</f>
        <v>0</v>
      </c>
      <c r="K154" s="181" t="s">
        <v>5</v>
      </c>
      <c r="L154" s="42"/>
      <c r="M154" s="186" t="s">
        <v>5</v>
      </c>
      <c r="N154" s="187" t="s">
        <v>48</v>
      </c>
      <c r="O154" s="43"/>
      <c r="P154" s="188">
        <f>O154*H154</f>
        <v>0</v>
      </c>
      <c r="Q154" s="188">
        <v>0</v>
      </c>
      <c r="R154" s="188">
        <f>Q154*H154</f>
        <v>0</v>
      </c>
      <c r="S154" s="188">
        <v>0</v>
      </c>
      <c r="T154" s="189">
        <f>S154*H154</f>
        <v>0</v>
      </c>
      <c r="AR154" s="24" t="s">
        <v>222</v>
      </c>
      <c r="AT154" s="24" t="s">
        <v>218</v>
      </c>
      <c r="AU154" s="24" t="s">
        <v>87</v>
      </c>
      <c r="AY154" s="24" t="s">
        <v>216</v>
      </c>
      <c r="BE154" s="190">
        <f>IF(N154="základní",J154,0)</f>
        <v>0</v>
      </c>
      <c r="BF154" s="190">
        <f>IF(N154="snížená",J154,0)</f>
        <v>0</v>
      </c>
      <c r="BG154" s="190">
        <f>IF(N154="zákl. přenesená",J154,0)</f>
        <v>0</v>
      </c>
      <c r="BH154" s="190">
        <f>IF(N154="sníž. přenesená",J154,0)</f>
        <v>0</v>
      </c>
      <c r="BI154" s="190">
        <f>IF(N154="nulová",J154,0)</f>
        <v>0</v>
      </c>
      <c r="BJ154" s="24" t="s">
        <v>85</v>
      </c>
      <c r="BK154" s="190">
        <f>ROUND(I154*H154,2)</f>
        <v>0</v>
      </c>
      <c r="BL154" s="24" t="s">
        <v>222</v>
      </c>
      <c r="BM154" s="24" t="s">
        <v>339</v>
      </c>
    </row>
    <row r="155" spans="2:65" s="12" customFormat="1" ht="13.5">
      <c r="B155" s="200"/>
      <c r="D155" s="201" t="s">
        <v>224</v>
      </c>
      <c r="E155" s="202" t="s">
        <v>340</v>
      </c>
      <c r="F155" s="203" t="s">
        <v>341</v>
      </c>
      <c r="H155" s="204">
        <v>2.64</v>
      </c>
      <c r="I155" s="205"/>
      <c r="L155" s="200"/>
      <c r="M155" s="206"/>
      <c r="N155" s="207"/>
      <c r="O155" s="207"/>
      <c r="P155" s="207"/>
      <c r="Q155" s="207"/>
      <c r="R155" s="207"/>
      <c r="S155" s="207"/>
      <c r="T155" s="208"/>
      <c r="AT155" s="209" t="s">
        <v>224</v>
      </c>
      <c r="AU155" s="209" t="s">
        <v>87</v>
      </c>
      <c r="AV155" s="12" t="s">
        <v>87</v>
      </c>
      <c r="AW155" s="12" t="s">
        <v>41</v>
      </c>
      <c r="AX155" s="12" t="s">
        <v>85</v>
      </c>
      <c r="AY155" s="209" t="s">
        <v>216</v>
      </c>
    </row>
    <row r="156" spans="2:65" s="1" customFormat="1" ht="22.5" customHeight="1">
      <c r="B156" s="178"/>
      <c r="C156" s="179" t="s">
        <v>10</v>
      </c>
      <c r="D156" s="179" t="s">
        <v>218</v>
      </c>
      <c r="E156" s="180" t="s">
        <v>342</v>
      </c>
      <c r="F156" s="181" t="s">
        <v>343</v>
      </c>
      <c r="G156" s="182" t="s">
        <v>293</v>
      </c>
      <c r="H156" s="183">
        <v>453.71</v>
      </c>
      <c r="I156" s="184"/>
      <c r="J156" s="185">
        <f>ROUND(I156*H156,2)</f>
        <v>0</v>
      </c>
      <c r="K156" s="181" t="s">
        <v>5</v>
      </c>
      <c r="L156" s="42"/>
      <c r="M156" s="186" t="s">
        <v>5</v>
      </c>
      <c r="N156" s="187" t="s">
        <v>48</v>
      </c>
      <c r="O156" s="43"/>
      <c r="P156" s="188">
        <f>O156*H156</f>
        <v>0</v>
      </c>
      <c r="Q156" s="188">
        <v>0</v>
      </c>
      <c r="R156" s="188">
        <f>Q156*H156</f>
        <v>0</v>
      </c>
      <c r="S156" s="188">
        <v>0</v>
      </c>
      <c r="T156" s="189">
        <f>S156*H156</f>
        <v>0</v>
      </c>
      <c r="AR156" s="24" t="s">
        <v>222</v>
      </c>
      <c r="AT156" s="24" t="s">
        <v>218</v>
      </c>
      <c r="AU156" s="24" t="s">
        <v>87</v>
      </c>
      <c r="AY156" s="24" t="s">
        <v>216</v>
      </c>
      <c r="BE156" s="190">
        <f>IF(N156="základní",J156,0)</f>
        <v>0</v>
      </c>
      <c r="BF156" s="190">
        <f>IF(N156="snížená",J156,0)</f>
        <v>0</v>
      </c>
      <c r="BG156" s="190">
        <f>IF(N156="zákl. přenesená",J156,0)</f>
        <v>0</v>
      </c>
      <c r="BH156" s="190">
        <f>IF(N156="sníž. přenesená",J156,0)</f>
        <v>0</v>
      </c>
      <c r="BI156" s="190">
        <f>IF(N156="nulová",J156,0)</f>
        <v>0</v>
      </c>
      <c r="BJ156" s="24" t="s">
        <v>85</v>
      </c>
      <c r="BK156" s="190">
        <f>ROUND(I156*H156,2)</f>
        <v>0</v>
      </c>
      <c r="BL156" s="24" t="s">
        <v>222</v>
      </c>
      <c r="BM156" s="24" t="s">
        <v>344</v>
      </c>
    </row>
    <row r="157" spans="2:65" s="12" customFormat="1" ht="13.5">
      <c r="B157" s="200"/>
      <c r="D157" s="192" t="s">
        <v>224</v>
      </c>
      <c r="E157" s="209" t="s">
        <v>5</v>
      </c>
      <c r="F157" s="210" t="s">
        <v>345</v>
      </c>
      <c r="H157" s="211">
        <v>263.02999999999997</v>
      </c>
      <c r="I157" s="205"/>
      <c r="L157" s="200"/>
      <c r="M157" s="206"/>
      <c r="N157" s="207"/>
      <c r="O157" s="207"/>
      <c r="P157" s="207"/>
      <c r="Q157" s="207"/>
      <c r="R157" s="207"/>
      <c r="S157" s="207"/>
      <c r="T157" s="208"/>
      <c r="AT157" s="209" t="s">
        <v>224</v>
      </c>
      <c r="AU157" s="209" t="s">
        <v>87</v>
      </c>
      <c r="AV157" s="12" t="s">
        <v>87</v>
      </c>
      <c r="AW157" s="12" t="s">
        <v>41</v>
      </c>
      <c r="AX157" s="12" t="s">
        <v>77</v>
      </c>
      <c r="AY157" s="209" t="s">
        <v>216</v>
      </c>
    </row>
    <row r="158" spans="2:65" s="12" customFormat="1" ht="13.5">
      <c r="B158" s="200"/>
      <c r="D158" s="192" t="s">
        <v>224</v>
      </c>
      <c r="E158" s="209" t="s">
        <v>5</v>
      </c>
      <c r="F158" s="210" t="s">
        <v>346</v>
      </c>
      <c r="H158" s="211">
        <v>190.68</v>
      </c>
      <c r="I158" s="205"/>
      <c r="L158" s="200"/>
      <c r="M158" s="206"/>
      <c r="N158" s="207"/>
      <c r="O158" s="207"/>
      <c r="P158" s="207"/>
      <c r="Q158" s="207"/>
      <c r="R158" s="207"/>
      <c r="S158" s="207"/>
      <c r="T158" s="208"/>
      <c r="AT158" s="209" t="s">
        <v>224</v>
      </c>
      <c r="AU158" s="209" t="s">
        <v>87</v>
      </c>
      <c r="AV158" s="12" t="s">
        <v>87</v>
      </c>
      <c r="AW158" s="12" t="s">
        <v>41</v>
      </c>
      <c r="AX158" s="12" t="s">
        <v>77</v>
      </c>
      <c r="AY158" s="209" t="s">
        <v>216</v>
      </c>
    </row>
    <row r="159" spans="2:65" s="14" customFormat="1" ht="13.5">
      <c r="B159" s="220"/>
      <c r="D159" s="201" t="s">
        <v>224</v>
      </c>
      <c r="E159" s="221" t="s">
        <v>168</v>
      </c>
      <c r="F159" s="222" t="s">
        <v>331</v>
      </c>
      <c r="H159" s="223">
        <v>453.71</v>
      </c>
      <c r="I159" s="224"/>
      <c r="L159" s="220"/>
      <c r="M159" s="225"/>
      <c r="N159" s="226"/>
      <c r="O159" s="226"/>
      <c r="P159" s="226"/>
      <c r="Q159" s="226"/>
      <c r="R159" s="226"/>
      <c r="S159" s="226"/>
      <c r="T159" s="227"/>
      <c r="AT159" s="228" t="s">
        <v>224</v>
      </c>
      <c r="AU159" s="228" t="s">
        <v>87</v>
      </c>
      <c r="AV159" s="14" t="s">
        <v>222</v>
      </c>
      <c r="AW159" s="14" t="s">
        <v>41</v>
      </c>
      <c r="AX159" s="14" t="s">
        <v>85</v>
      </c>
      <c r="AY159" s="228" t="s">
        <v>216</v>
      </c>
    </row>
    <row r="160" spans="2:65" s="1" customFormat="1" ht="22.5" customHeight="1">
      <c r="B160" s="178"/>
      <c r="C160" s="179" t="s">
        <v>347</v>
      </c>
      <c r="D160" s="179" t="s">
        <v>218</v>
      </c>
      <c r="E160" s="180" t="s">
        <v>348</v>
      </c>
      <c r="F160" s="181" t="s">
        <v>349</v>
      </c>
      <c r="G160" s="182" t="s">
        <v>293</v>
      </c>
      <c r="H160" s="183">
        <v>453.71</v>
      </c>
      <c r="I160" s="184"/>
      <c r="J160" s="185">
        <f>ROUND(I160*H160,2)</f>
        <v>0</v>
      </c>
      <c r="K160" s="181" t="s">
        <v>5</v>
      </c>
      <c r="L160" s="42"/>
      <c r="M160" s="186" t="s">
        <v>5</v>
      </c>
      <c r="N160" s="187" t="s">
        <v>48</v>
      </c>
      <c r="O160" s="43"/>
      <c r="P160" s="188">
        <f>O160*H160</f>
        <v>0</v>
      </c>
      <c r="Q160" s="188">
        <v>0</v>
      </c>
      <c r="R160" s="188">
        <f>Q160*H160</f>
        <v>0</v>
      </c>
      <c r="S160" s="188">
        <v>0</v>
      </c>
      <c r="T160" s="189">
        <f>S160*H160</f>
        <v>0</v>
      </c>
      <c r="AR160" s="24" t="s">
        <v>222</v>
      </c>
      <c r="AT160" s="24" t="s">
        <v>218</v>
      </c>
      <c r="AU160" s="24" t="s">
        <v>87</v>
      </c>
      <c r="AY160" s="24" t="s">
        <v>216</v>
      </c>
      <c r="BE160" s="190">
        <f>IF(N160="základní",J160,0)</f>
        <v>0</v>
      </c>
      <c r="BF160" s="190">
        <f>IF(N160="snížená",J160,0)</f>
        <v>0</v>
      </c>
      <c r="BG160" s="190">
        <f>IF(N160="zákl. přenesená",J160,0)</f>
        <v>0</v>
      </c>
      <c r="BH160" s="190">
        <f>IF(N160="sníž. přenesená",J160,0)</f>
        <v>0</v>
      </c>
      <c r="BI160" s="190">
        <f>IF(N160="nulová",J160,0)</f>
        <v>0</v>
      </c>
      <c r="BJ160" s="24" t="s">
        <v>85</v>
      </c>
      <c r="BK160" s="190">
        <f>ROUND(I160*H160,2)</f>
        <v>0</v>
      </c>
      <c r="BL160" s="24" t="s">
        <v>222</v>
      </c>
      <c r="BM160" s="24" t="s">
        <v>350</v>
      </c>
    </row>
    <row r="161" spans="2:65" s="12" customFormat="1" ht="13.5">
      <c r="B161" s="200"/>
      <c r="D161" s="201" t="s">
        <v>224</v>
      </c>
      <c r="E161" s="202" t="s">
        <v>5</v>
      </c>
      <c r="F161" s="203" t="s">
        <v>168</v>
      </c>
      <c r="H161" s="204">
        <v>453.71</v>
      </c>
      <c r="I161" s="205"/>
      <c r="L161" s="200"/>
      <c r="M161" s="206"/>
      <c r="N161" s="207"/>
      <c r="O161" s="207"/>
      <c r="P161" s="207"/>
      <c r="Q161" s="207"/>
      <c r="R161" s="207"/>
      <c r="S161" s="207"/>
      <c r="T161" s="208"/>
      <c r="AT161" s="209" t="s">
        <v>224</v>
      </c>
      <c r="AU161" s="209" t="s">
        <v>87</v>
      </c>
      <c r="AV161" s="12" t="s">
        <v>87</v>
      </c>
      <c r="AW161" s="12" t="s">
        <v>41</v>
      </c>
      <c r="AX161" s="12" t="s">
        <v>85</v>
      </c>
      <c r="AY161" s="209" t="s">
        <v>216</v>
      </c>
    </row>
    <row r="162" spans="2:65" s="1" customFormat="1" ht="22.5" customHeight="1">
      <c r="B162" s="178"/>
      <c r="C162" s="179" t="s">
        <v>351</v>
      </c>
      <c r="D162" s="179" t="s">
        <v>218</v>
      </c>
      <c r="E162" s="180" t="s">
        <v>352</v>
      </c>
      <c r="F162" s="181" t="s">
        <v>353</v>
      </c>
      <c r="G162" s="182" t="s">
        <v>293</v>
      </c>
      <c r="H162" s="183">
        <v>35.481999999999999</v>
      </c>
      <c r="I162" s="184"/>
      <c r="J162" s="185">
        <f>ROUND(I162*H162,2)</f>
        <v>0</v>
      </c>
      <c r="K162" s="181" t="s">
        <v>5</v>
      </c>
      <c r="L162" s="42"/>
      <c r="M162" s="186" t="s">
        <v>5</v>
      </c>
      <c r="N162" s="187" t="s">
        <v>48</v>
      </c>
      <c r="O162" s="43"/>
      <c r="P162" s="188">
        <f>O162*H162</f>
        <v>0</v>
      </c>
      <c r="Q162" s="188">
        <v>0</v>
      </c>
      <c r="R162" s="188">
        <f>Q162*H162</f>
        <v>0</v>
      </c>
      <c r="S162" s="188">
        <v>0</v>
      </c>
      <c r="T162" s="189">
        <f>S162*H162</f>
        <v>0</v>
      </c>
      <c r="AR162" s="24" t="s">
        <v>222</v>
      </c>
      <c r="AT162" s="24" t="s">
        <v>218</v>
      </c>
      <c r="AU162" s="24" t="s">
        <v>87</v>
      </c>
      <c r="AY162" s="24" t="s">
        <v>216</v>
      </c>
      <c r="BE162" s="190">
        <f>IF(N162="základní",J162,0)</f>
        <v>0</v>
      </c>
      <c r="BF162" s="190">
        <f>IF(N162="snížená",J162,0)</f>
        <v>0</v>
      </c>
      <c r="BG162" s="190">
        <f>IF(N162="zákl. přenesená",J162,0)</f>
        <v>0</v>
      </c>
      <c r="BH162" s="190">
        <f>IF(N162="sníž. přenesená",J162,0)</f>
        <v>0</v>
      </c>
      <c r="BI162" s="190">
        <f>IF(N162="nulová",J162,0)</f>
        <v>0</v>
      </c>
      <c r="BJ162" s="24" t="s">
        <v>85</v>
      </c>
      <c r="BK162" s="190">
        <f>ROUND(I162*H162,2)</f>
        <v>0</v>
      </c>
      <c r="BL162" s="24" t="s">
        <v>222</v>
      </c>
      <c r="BM162" s="24" t="s">
        <v>354</v>
      </c>
    </row>
    <row r="163" spans="2:65" s="12" customFormat="1" ht="13.5">
      <c r="B163" s="200"/>
      <c r="D163" s="201" t="s">
        <v>224</v>
      </c>
      <c r="E163" s="202" t="s">
        <v>172</v>
      </c>
      <c r="F163" s="203" t="s">
        <v>355</v>
      </c>
      <c r="H163" s="204">
        <v>35.481999999999999</v>
      </c>
      <c r="I163" s="205"/>
      <c r="L163" s="200"/>
      <c r="M163" s="206"/>
      <c r="N163" s="207"/>
      <c r="O163" s="207"/>
      <c r="P163" s="207"/>
      <c r="Q163" s="207"/>
      <c r="R163" s="207"/>
      <c r="S163" s="207"/>
      <c r="T163" s="208"/>
      <c r="AT163" s="209" t="s">
        <v>224</v>
      </c>
      <c r="AU163" s="209" t="s">
        <v>87</v>
      </c>
      <c r="AV163" s="12" t="s">
        <v>87</v>
      </c>
      <c r="AW163" s="12" t="s">
        <v>41</v>
      </c>
      <c r="AX163" s="12" t="s">
        <v>85</v>
      </c>
      <c r="AY163" s="209" t="s">
        <v>216</v>
      </c>
    </row>
    <row r="164" spans="2:65" s="1" customFormat="1" ht="22.5" customHeight="1">
      <c r="B164" s="178"/>
      <c r="C164" s="179" t="s">
        <v>356</v>
      </c>
      <c r="D164" s="179" t="s">
        <v>218</v>
      </c>
      <c r="E164" s="180" t="s">
        <v>357</v>
      </c>
      <c r="F164" s="181" t="s">
        <v>358</v>
      </c>
      <c r="G164" s="182" t="s">
        <v>293</v>
      </c>
      <c r="H164" s="183">
        <v>35.481999999999999</v>
      </c>
      <c r="I164" s="184"/>
      <c r="J164" s="185">
        <f>ROUND(I164*H164,2)</f>
        <v>0</v>
      </c>
      <c r="K164" s="181" t="s">
        <v>5</v>
      </c>
      <c r="L164" s="42"/>
      <c r="M164" s="186" t="s">
        <v>5</v>
      </c>
      <c r="N164" s="187" t="s">
        <v>48</v>
      </c>
      <c r="O164" s="43"/>
      <c r="P164" s="188">
        <f>O164*H164</f>
        <v>0</v>
      </c>
      <c r="Q164" s="188">
        <v>0</v>
      </c>
      <c r="R164" s="188">
        <f>Q164*H164</f>
        <v>0</v>
      </c>
      <c r="S164" s="188">
        <v>0</v>
      </c>
      <c r="T164" s="189">
        <f>S164*H164</f>
        <v>0</v>
      </c>
      <c r="AR164" s="24" t="s">
        <v>222</v>
      </c>
      <c r="AT164" s="24" t="s">
        <v>218</v>
      </c>
      <c r="AU164" s="24" t="s">
        <v>87</v>
      </c>
      <c r="AY164" s="24" t="s">
        <v>216</v>
      </c>
      <c r="BE164" s="190">
        <f>IF(N164="základní",J164,0)</f>
        <v>0</v>
      </c>
      <c r="BF164" s="190">
        <f>IF(N164="snížená",J164,0)</f>
        <v>0</v>
      </c>
      <c r="BG164" s="190">
        <f>IF(N164="zákl. přenesená",J164,0)</f>
        <v>0</v>
      </c>
      <c r="BH164" s="190">
        <f>IF(N164="sníž. přenesená",J164,0)</f>
        <v>0</v>
      </c>
      <c r="BI164" s="190">
        <f>IF(N164="nulová",J164,0)</f>
        <v>0</v>
      </c>
      <c r="BJ164" s="24" t="s">
        <v>85</v>
      </c>
      <c r="BK164" s="190">
        <f>ROUND(I164*H164,2)</f>
        <v>0</v>
      </c>
      <c r="BL164" s="24" t="s">
        <v>222</v>
      </c>
      <c r="BM164" s="24" t="s">
        <v>359</v>
      </c>
    </row>
    <row r="165" spans="2:65" s="12" customFormat="1" ht="13.5">
      <c r="B165" s="200"/>
      <c r="D165" s="201" t="s">
        <v>224</v>
      </c>
      <c r="E165" s="202" t="s">
        <v>5</v>
      </c>
      <c r="F165" s="203" t="s">
        <v>172</v>
      </c>
      <c r="H165" s="204">
        <v>35.481999999999999</v>
      </c>
      <c r="I165" s="205"/>
      <c r="L165" s="200"/>
      <c r="M165" s="206"/>
      <c r="N165" s="207"/>
      <c r="O165" s="207"/>
      <c r="P165" s="207"/>
      <c r="Q165" s="207"/>
      <c r="R165" s="207"/>
      <c r="S165" s="207"/>
      <c r="T165" s="208"/>
      <c r="AT165" s="209" t="s">
        <v>224</v>
      </c>
      <c r="AU165" s="209" t="s">
        <v>87</v>
      </c>
      <c r="AV165" s="12" t="s">
        <v>87</v>
      </c>
      <c r="AW165" s="12" t="s">
        <v>41</v>
      </c>
      <c r="AX165" s="12" t="s">
        <v>85</v>
      </c>
      <c r="AY165" s="209" t="s">
        <v>216</v>
      </c>
    </row>
    <row r="166" spans="2:65" s="1" customFormat="1" ht="22.5" customHeight="1">
      <c r="B166" s="178"/>
      <c r="C166" s="179" t="s">
        <v>360</v>
      </c>
      <c r="D166" s="179" t="s">
        <v>218</v>
      </c>
      <c r="E166" s="180" t="s">
        <v>361</v>
      </c>
      <c r="F166" s="181" t="s">
        <v>362</v>
      </c>
      <c r="G166" s="182" t="s">
        <v>236</v>
      </c>
      <c r="H166" s="183">
        <v>960</v>
      </c>
      <c r="I166" s="184"/>
      <c r="J166" s="185">
        <f>ROUND(I166*H166,2)</f>
        <v>0</v>
      </c>
      <c r="K166" s="181" t="s">
        <v>5</v>
      </c>
      <c r="L166" s="42"/>
      <c r="M166" s="186" t="s">
        <v>5</v>
      </c>
      <c r="N166" s="187" t="s">
        <v>48</v>
      </c>
      <c r="O166" s="43"/>
      <c r="P166" s="188">
        <f>O166*H166</f>
        <v>0</v>
      </c>
      <c r="Q166" s="188">
        <v>0</v>
      </c>
      <c r="R166" s="188">
        <f>Q166*H166</f>
        <v>0</v>
      </c>
      <c r="S166" s="188">
        <v>0</v>
      </c>
      <c r="T166" s="189">
        <f>S166*H166</f>
        <v>0</v>
      </c>
      <c r="AR166" s="24" t="s">
        <v>222</v>
      </c>
      <c r="AT166" s="24" t="s">
        <v>218</v>
      </c>
      <c r="AU166" s="24" t="s">
        <v>87</v>
      </c>
      <c r="AY166" s="24" t="s">
        <v>216</v>
      </c>
      <c r="BE166" s="190">
        <f>IF(N166="základní",J166,0)</f>
        <v>0</v>
      </c>
      <c r="BF166" s="190">
        <f>IF(N166="snížená",J166,0)</f>
        <v>0</v>
      </c>
      <c r="BG166" s="190">
        <f>IF(N166="zákl. přenesená",J166,0)</f>
        <v>0</v>
      </c>
      <c r="BH166" s="190">
        <f>IF(N166="sníž. přenesená",J166,0)</f>
        <v>0</v>
      </c>
      <c r="BI166" s="190">
        <f>IF(N166="nulová",J166,0)</f>
        <v>0</v>
      </c>
      <c r="BJ166" s="24" t="s">
        <v>85</v>
      </c>
      <c r="BK166" s="190">
        <f>ROUND(I166*H166,2)</f>
        <v>0</v>
      </c>
      <c r="BL166" s="24" t="s">
        <v>222</v>
      </c>
      <c r="BM166" s="24" t="s">
        <v>363</v>
      </c>
    </row>
    <row r="167" spans="2:65" s="12" customFormat="1" ht="13.5">
      <c r="B167" s="200"/>
      <c r="D167" s="201" t="s">
        <v>224</v>
      </c>
      <c r="E167" s="202" t="s">
        <v>5</v>
      </c>
      <c r="F167" s="203" t="s">
        <v>364</v>
      </c>
      <c r="H167" s="204">
        <v>960</v>
      </c>
      <c r="I167" s="205"/>
      <c r="L167" s="200"/>
      <c r="M167" s="206"/>
      <c r="N167" s="207"/>
      <c r="O167" s="207"/>
      <c r="P167" s="207"/>
      <c r="Q167" s="207"/>
      <c r="R167" s="207"/>
      <c r="S167" s="207"/>
      <c r="T167" s="208"/>
      <c r="AT167" s="209" t="s">
        <v>224</v>
      </c>
      <c r="AU167" s="209" t="s">
        <v>87</v>
      </c>
      <c r="AV167" s="12" t="s">
        <v>87</v>
      </c>
      <c r="AW167" s="12" t="s">
        <v>41</v>
      </c>
      <c r="AX167" s="12" t="s">
        <v>85</v>
      </c>
      <c r="AY167" s="209" t="s">
        <v>216</v>
      </c>
    </row>
    <row r="168" spans="2:65" s="1" customFormat="1" ht="22.5" customHeight="1">
      <c r="B168" s="178"/>
      <c r="C168" s="179" t="s">
        <v>365</v>
      </c>
      <c r="D168" s="179" t="s">
        <v>218</v>
      </c>
      <c r="E168" s="180" t="s">
        <v>366</v>
      </c>
      <c r="F168" s="181" t="s">
        <v>367</v>
      </c>
      <c r="G168" s="182" t="s">
        <v>293</v>
      </c>
      <c r="H168" s="183">
        <v>342</v>
      </c>
      <c r="I168" s="184"/>
      <c r="J168" s="185">
        <f>ROUND(I168*H168,2)</f>
        <v>0</v>
      </c>
      <c r="K168" s="181" t="s">
        <v>5</v>
      </c>
      <c r="L168" s="42"/>
      <c r="M168" s="186" t="s">
        <v>5</v>
      </c>
      <c r="N168" s="187" t="s">
        <v>48</v>
      </c>
      <c r="O168" s="43"/>
      <c r="P168" s="188">
        <f>O168*H168</f>
        <v>0</v>
      </c>
      <c r="Q168" s="188">
        <v>0</v>
      </c>
      <c r="R168" s="188">
        <f>Q168*H168</f>
        <v>0</v>
      </c>
      <c r="S168" s="188">
        <v>0</v>
      </c>
      <c r="T168" s="189">
        <f>S168*H168</f>
        <v>0</v>
      </c>
      <c r="AR168" s="24" t="s">
        <v>222</v>
      </c>
      <c r="AT168" s="24" t="s">
        <v>218</v>
      </c>
      <c r="AU168" s="24" t="s">
        <v>87</v>
      </c>
      <c r="AY168" s="24" t="s">
        <v>216</v>
      </c>
      <c r="BE168" s="190">
        <f>IF(N168="základní",J168,0)</f>
        <v>0</v>
      </c>
      <c r="BF168" s="190">
        <f>IF(N168="snížená",J168,0)</f>
        <v>0</v>
      </c>
      <c r="BG168" s="190">
        <f>IF(N168="zákl. přenesená",J168,0)</f>
        <v>0</v>
      </c>
      <c r="BH168" s="190">
        <f>IF(N168="sníž. přenesená",J168,0)</f>
        <v>0</v>
      </c>
      <c r="BI168" s="190">
        <f>IF(N168="nulová",J168,0)</f>
        <v>0</v>
      </c>
      <c r="BJ168" s="24" t="s">
        <v>85</v>
      </c>
      <c r="BK168" s="190">
        <f>ROUND(I168*H168,2)</f>
        <v>0</v>
      </c>
      <c r="BL168" s="24" t="s">
        <v>222</v>
      </c>
      <c r="BM168" s="24" t="s">
        <v>368</v>
      </c>
    </row>
    <row r="169" spans="2:65" s="12" customFormat="1" ht="13.5">
      <c r="B169" s="200"/>
      <c r="D169" s="201" t="s">
        <v>224</v>
      </c>
      <c r="E169" s="202" t="s">
        <v>5</v>
      </c>
      <c r="F169" s="203" t="s">
        <v>369</v>
      </c>
      <c r="H169" s="204">
        <v>342</v>
      </c>
      <c r="I169" s="205"/>
      <c r="L169" s="200"/>
      <c r="M169" s="206"/>
      <c r="N169" s="207"/>
      <c r="O169" s="207"/>
      <c r="P169" s="207"/>
      <c r="Q169" s="207"/>
      <c r="R169" s="207"/>
      <c r="S169" s="207"/>
      <c r="T169" s="208"/>
      <c r="AT169" s="209" t="s">
        <v>224</v>
      </c>
      <c r="AU169" s="209" t="s">
        <v>87</v>
      </c>
      <c r="AV169" s="12" t="s">
        <v>87</v>
      </c>
      <c r="AW169" s="12" t="s">
        <v>41</v>
      </c>
      <c r="AX169" s="12" t="s">
        <v>85</v>
      </c>
      <c r="AY169" s="209" t="s">
        <v>216</v>
      </c>
    </row>
    <row r="170" spans="2:65" s="1" customFormat="1" ht="22.5" customHeight="1">
      <c r="B170" s="178"/>
      <c r="C170" s="179" t="s">
        <v>370</v>
      </c>
      <c r="D170" s="179" t="s">
        <v>218</v>
      </c>
      <c r="E170" s="180" t="s">
        <v>371</v>
      </c>
      <c r="F170" s="181" t="s">
        <v>372</v>
      </c>
      <c r="G170" s="182" t="s">
        <v>293</v>
      </c>
      <c r="H170" s="183">
        <v>4863.8980000000001</v>
      </c>
      <c r="I170" s="184"/>
      <c r="J170" s="185">
        <f>ROUND(I170*H170,2)</f>
        <v>0</v>
      </c>
      <c r="K170" s="181" t="s">
        <v>5</v>
      </c>
      <c r="L170" s="42"/>
      <c r="M170" s="186" t="s">
        <v>5</v>
      </c>
      <c r="N170" s="187" t="s">
        <v>48</v>
      </c>
      <c r="O170" s="43"/>
      <c r="P170" s="188">
        <f>O170*H170</f>
        <v>0</v>
      </c>
      <c r="Q170" s="188">
        <v>0</v>
      </c>
      <c r="R170" s="188">
        <f>Q170*H170</f>
        <v>0</v>
      </c>
      <c r="S170" s="188">
        <v>0</v>
      </c>
      <c r="T170" s="189">
        <f>S170*H170</f>
        <v>0</v>
      </c>
      <c r="AR170" s="24" t="s">
        <v>222</v>
      </c>
      <c r="AT170" s="24" t="s">
        <v>218</v>
      </c>
      <c r="AU170" s="24" t="s">
        <v>87</v>
      </c>
      <c r="AY170" s="24" t="s">
        <v>216</v>
      </c>
      <c r="BE170" s="190">
        <f>IF(N170="základní",J170,0)</f>
        <v>0</v>
      </c>
      <c r="BF170" s="190">
        <f>IF(N170="snížená",J170,0)</f>
        <v>0</v>
      </c>
      <c r="BG170" s="190">
        <f>IF(N170="zákl. přenesená",J170,0)</f>
        <v>0</v>
      </c>
      <c r="BH170" s="190">
        <f>IF(N170="sníž. přenesená",J170,0)</f>
        <v>0</v>
      </c>
      <c r="BI170" s="190">
        <f>IF(N170="nulová",J170,0)</f>
        <v>0</v>
      </c>
      <c r="BJ170" s="24" t="s">
        <v>85</v>
      </c>
      <c r="BK170" s="190">
        <f>ROUND(I170*H170,2)</f>
        <v>0</v>
      </c>
      <c r="BL170" s="24" t="s">
        <v>222</v>
      </c>
      <c r="BM170" s="24" t="s">
        <v>373</v>
      </c>
    </row>
    <row r="171" spans="2:65" s="12" customFormat="1" ht="27">
      <c r="B171" s="200"/>
      <c r="D171" s="192" t="s">
        <v>224</v>
      </c>
      <c r="E171" s="209" t="s">
        <v>5</v>
      </c>
      <c r="F171" s="210" t="s">
        <v>374</v>
      </c>
      <c r="H171" s="211">
        <v>127.5</v>
      </c>
      <c r="I171" s="205"/>
      <c r="L171" s="200"/>
      <c r="M171" s="206"/>
      <c r="N171" s="207"/>
      <c r="O171" s="207"/>
      <c r="P171" s="207"/>
      <c r="Q171" s="207"/>
      <c r="R171" s="207"/>
      <c r="S171" s="207"/>
      <c r="T171" s="208"/>
      <c r="AT171" s="209" t="s">
        <v>224</v>
      </c>
      <c r="AU171" s="209" t="s">
        <v>87</v>
      </c>
      <c r="AV171" s="12" t="s">
        <v>87</v>
      </c>
      <c r="AW171" s="12" t="s">
        <v>41</v>
      </c>
      <c r="AX171" s="12" t="s">
        <v>77</v>
      </c>
      <c r="AY171" s="209" t="s">
        <v>216</v>
      </c>
    </row>
    <row r="172" spans="2:65" s="12" customFormat="1" ht="13.5">
      <c r="B172" s="200"/>
      <c r="D172" s="192" t="s">
        <v>224</v>
      </c>
      <c r="E172" s="209" t="s">
        <v>154</v>
      </c>
      <c r="F172" s="210" t="s">
        <v>375</v>
      </c>
      <c r="H172" s="211">
        <v>4736.3980000000001</v>
      </c>
      <c r="I172" s="205"/>
      <c r="L172" s="200"/>
      <c r="M172" s="206"/>
      <c r="N172" s="207"/>
      <c r="O172" s="207"/>
      <c r="P172" s="207"/>
      <c r="Q172" s="207"/>
      <c r="R172" s="207"/>
      <c r="S172" s="207"/>
      <c r="T172" s="208"/>
      <c r="AT172" s="209" t="s">
        <v>224</v>
      </c>
      <c r="AU172" s="209" t="s">
        <v>87</v>
      </c>
      <c r="AV172" s="12" t="s">
        <v>87</v>
      </c>
      <c r="AW172" s="12" t="s">
        <v>41</v>
      </c>
      <c r="AX172" s="12" t="s">
        <v>77</v>
      </c>
      <c r="AY172" s="209" t="s">
        <v>216</v>
      </c>
    </row>
    <row r="173" spans="2:65" s="14" customFormat="1" ht="13.5">
      <c r="B173" s="220"/>
      <c r="D173" s="201" t="s">
        <v>224</v>
      </c>
      <c r="E173" s="221" t="s">
        <v>156</v>
      </c>
      <c r="F173" s="222" t="s">
        <v>331</v>
      </c>
      <c r="H173" s="223">
        <v>4863.8980000000001</v>
      </c>
      <c r="I173" s="224"/>
      <c r="L173" s="220"/>
      <c r="M173" s="225"/>
      <c r="N173" s="226"/>
      <c r="O173" s="226"/>
      <c r="P173" s="226"/>
      <c r="Q173" s="226"/>
      <c r="R173" s="226"/>
      <c r="S173" s="226"/>
      <c r="T173" s="227"/>
      <c r="AT173" s="228" t="s">
        <v>224</v>
      </c>
      <c r="AU173" s="228" t="s">
        <v>87</v>
      </c>
      <c r="AV173" s="14" t="s">
        <v>222</v>
      </c>
      <c r="AW173" s="14" t="s">
        <v>41</v>
      </c>
      <c r="AX173" s="14" t="s">
        <v>85</v>
      </c>
      <c r="AY173" s="228" t="s">
        <v>216</v>
      </c>
    </row>
    <row r="174" spans="2:65" s="1" customFormat="1" ht="31.5" customHeight="1">
      <c r="B174" s="178"/>
      <c r="C174" s="179" t="s">
        <v>376</v>
      </c>
      <c r="D174" s="179" t="s">
        <v>218</v>
      </c>
      <c r="E174" s="180" t="s">
        <v>377</v>
      </c>
      <c r="F174" s="181" t="s">
        <v>378</v>
      </c>
      <c r="G174" s="182" t="s">
        <v>293</v>
      </c>
      <c r="H174" s="183">
        <v>48638.98</v>
      </c>
      <c r="I174" s="184"/>
      <c r="J174" s="185">
        <f>ROUND(I174*H174,2)</f>
        <v>0</v>
      </c>
      <c r="K174" s="181" t="s">
        <v>5</v>
      </c>
      <c r="L174" s="42"/>
      <c r="M174" s="186" t="s">
        <v>5</v>
      </c>
      <c r="N174" s="187" t="s">
        <v>48</v>
      </c>
      <c r="O174" s="43"/>
      <c r="P174" s="188">
        <f>O174*H174</f>
        <v>0</v>
      </c>
      <c r="Q174" s="188">
        <v>0</v>
      </c>
      <c r="R174" s="188">
        <f>Q174*H174</f>
        <v>0</v>
      </c>
      <c r="S174" s="188">
        <v>0</v>
      </c>
      <c r="T174" s="189">
        <f>S174*H174</f>
        <v>0</v>
      </c>
      <c r="AR174" s="24" t="s">
        <v>222</v>
      </c>
      <c r="AT174" s="24" t="s">
        <v>218</v>
      </c>
      <c r="AU174" s="24" t="s">
        <v>87</v>
      </c>
      <c r="AY174" s="24" t="s">
        <v>216</v>
      </c>
      <c r="BE174" s="190">
        <f>IF(N174="základní",J174,0)</f>
        <v>0</v>
      </c>
      <c r="BF174" s="190">
        <f>IF(N174="snížená",J174,0)</f>
        <v>0</v>
      </c>
      <c r="BG174" s="190">
        <f>IF(N174="zákl. přenesená",J174,0)</f>
        <v>0</v>
      </c>
      <c r="BH174" s="190">
        <f>IF(N174="sníž. přenesená",J174,0)</f>
        <v>0</v>
      </c>
      <c r="BI174" s="190">
        <f>IF(N174="nulová",J174,0)</f>
        <v>0</v>
      </c>
      <c r="BJ174" s="24" t="s">
        <v>85</v>
      </c>
      <c r="BK174" s="190">
        <f>ROUND(I174*H174,2)</f>
        <v>0</v>
      </c>
      <c r="BL174" s="24" t="s">
        <v>222</v>
      </c>
      <c r="BM174" s="24" t="s">
        <v>379</v>
      </c>
    </row>
    <row r="175" spans="2:65" s="12" customFormat="1" ht="13.5">
      <c r="B175" s="200"/>
      <c r="D175" s="201" t="s">
        <v>224</v>
      </c>
      <c r="E175" s="202" t="s">
        <v>5</v>
      </c>
      <c r="F175" s="203" t="s">
        <v>380</v>
      </c>
      <c r="H175" s="204">
        <v>48638.98</v>
      </c>
      <c r="I175" s="205"/>
      <c r="L175" s="200"/>
      <c r="M175" s="206"/>
      <c r="N175" s="207"/>
      <c r="O175" s="207"/>
      <c r="P175" s="207"/>
      <c r="Q175" s="207"/>
      <c r="R175" s="207"/>
      <c r="S175" s="207"/>
      <c r="T175" s="208"/>
      <c r="AT175" s="209" t="s">
        <v>224</v>
      </c>
      <c r="AU175" s="209" t="s">
        <v>87</v>
      </c>
      <c r="AV175" s="12" t="s">
        <v>87</v>
      </c>
      <c r="AW175" s="12" t="s">
        <v>41</v>
      </c>
      <c r="AX175" s="12" t="s">
        <v>85</v>
      </c>
      <c r="AY175" s="209" t="s">
        <v>216</v>
      </c>
    </row>
    <row r="176" spans="2:65" s="1" customFormat="1" ht="22.5" customHeight="1">
      <c r="B176" s="178"/>
      <c r="C176" s="179" t="s">
        <v>381</v>
      </c>
      <c r="D176" s="179" t="s">
        <v>218</v>
      </c>
      <c r="E176" s="180" t="s">
        <v>382</v>
      </c>
      <c r="F176" s="181" t="s">
        <v>383</v>
      </c>
      <c r="G176" s="182" t="s">
        <v>293</v>
      </c>
      <c r="H176" s="183">
        <v>171</v>
      </c>
      <c r="I176" s="184"/>
      <c r="J176" s="185">
        <f>ROUND(I176*H176,2)</f>
        <v>0</v>
      </c>
      <c r="K176" s="181" t="s">
        <v>5</v>
      </c>
      <c r="L176" s="42"/>
      <c r="M176" s="186" t="s">
        <v>5</v>
      </c>
      <c r="N176" s="187" t="s">
        <v>48</v>
      </c>
      <c r="O176" s="43"/>
      <c r="P176" s="188">
        <f>O176*H176</f>
        <v>0</v>
      </c>
      <c r="Q176" s="188">
        <v>0</v>
      </c>
      <c r="R176" s="188">
        <f>Q176*H176</f>
        <v>0</v>
      </c>
      <c r="S176" s="188">
        <v>0</v>
      </c>
      <c r="T176" s="189">
        <f>S176*H176</f>
        <v>0</v>
      </c>
      <c r="AR176" s="24" t="s">
        <v>222</v>
      </c>
      <c r="AT176" s="24" t="s">
        <v>218</v>
      </c>
      <c r="AU176" s="24" t="s">
        <v>87</v>
      </c>
      <c r="AY176" s="24" t="s">
        <v>216</v>
      </c>
      <c r="BE176" s="190">
        <f>IF(N176="základní",J176,0)</f>
        <v>0</v>
      </c>
      <c r="BF176" s="190">
        <f>IF(N176="snížená",J176,0)</f>
        <v>0</v>
      </c>
      <c r="BG176" s="190">
        <f>IF(N176="zákl. přenesená",J176,0)</f>
        <v>0</v>
      </c>
      <c r="BH176" s="190">
        <f>IF(N176="sníž. přenesená",J176,0)</f>
        <v>0</v>
      </c>
      <c r="BI176" s="190">
        <f>IF(N176="nulová",J176,0)</f>
        <v>0</v>
      </c>
      <c r="BJ176" s="24" t="s">
        <v>85</v>
      </c>
      <c r="BK176" s="190">
        <f>ROUND(I176*H176,2)</f>
        <v>0</v>
      </c>
      <c r="BL176" s="24" t="s">
        <v>222</v>
      </c>
      <c r="BM176" s="24" t="s">
        <v>384</v>
      </c>
    </row>
    <row r="177" spans="2:65" s="12" customFormat="1" ht="13.5">
      <c r="B177" s="200"/>
      <c r="D177" s="201" t="s">
        <v>224</v>
      </c>
      <c r="E177" s="202" t="s">
        <v>5</v>
      </c>
      <c r="F177" s="203" t="s">
        <v>385</v>
      </c>
      <c r="H177" s="204">
        <v>171</v>
      </c>
      <c r="I177" s="205"/>
      <c r="L177" s="200"/>
      <c r="M177" s="206"/>
      <c r="N177" s="207"/>
      <c r="O177" s="207"/>
      <c r="P177" s="207"/>
      <c r="Q177" s="207"/>
      <c r="R177" s="207"/>
      <c r="S177" s="207"/>
      <c r="T177" s="208"/>
      <c r="AT177" s="209" t="s">
        <v>224</v>
      </c>
      <c r="AU177" s="209" t="s">
        <v>87</v>
      </c>
      <c r="AV177" s="12" t="s">
        <v>87</v>
      </c>
      <c r="AW177" s="12" t="s">
        <v>41</v>
      </c>
      <c r="AX177" s="12" t="s">
        <v>85</v>
      </c>
      <c r="AY177" s="209" t="s">
        <v>216</v>
      </c>
    </row>
    <row r="178" spans="2:65" s="1" customFormat="1" ht="22.5" customHeight="1">
      <c r="B178" s="178"/>
      <c r="C178" s="179" t="s">
        <v>386</v>
      </c>
      <c r="D178" s="179" t="s">
        <v>218</v>
      </c>
      <c r="E178" s="180" t="s">
        <v>387</v>
      </c>
      <c r="F178" s="181" t="s">
        <v>388</v>
      </c>
      <c r="G178" s="182" t="s">
        <v>293</v>
      </c>
      <c r="H178" s="183">
        <v>171</v>
      </c>
      <c r="I178" s="184"/>
      <c r="J178" s="185">
        <f>ROUND(I178*H178,2)</f>
        <v>0</v>
      </c>
      <c r="K178" s="181" t="s">
        <v>5</v>
      </c>
      <c r="L178" s="42"/>
      <c r="M178" s="186" t="s">
        <v>5</v>
      </c>
      <c r="N178" s="187" t="s">
        <v>48</v>
      </c>
      <c r="O178" s="43"/>
      <c r="P178" s="188">
        <f>O178*H178</f>
        <v>0</v>
      </c>
      <c r="Q178" s="188">
        <v>0</v>
      </c>
      <c r="R178" s="188">
        <f>Q178*H178</f>
        <v>0</v>
      </c>
      <c r="S178" s="188">
        <v>0</v>
      </c>
      <c r="T178" s="189">
        <f>S178*H178</f>
        <v>0</v>
      </c>
      <c r="AR178" s="24" t="s">
        <v>222</v>
      </c>
      <c r="AT178" s="24" t="s">
        <v>218</v>
      </c>
      <c r="AU178" s="24" t="s">
        <v>87</v>
      </c>
      <c r="AY178" s="24" t="s">
        <v>216</v>
      </c>
      <c r="BE178" s="190">
        <f>IF(N178="základní",J178,0)</f>
        <v>0</v>
      </c>
      <c r="BF178" s="190">
        <f>IF(N178="snížená",J178,0)</f>
        <v>0</v>
      </c>
      <c r="BG178" s="190">
        <f>IF(N178="zákl. přenesená",J178,0)</f>
        <v>0</v>
      </c>
      <c r="BH178" s="190">
        <f>IF(N178="sníž. přenesená",J178,0)</f>
        <v>0</v>
      </c>
      <c r="BI178" s="190">
        <f>IF(N178="nulová",J178,0)</f>
        <v>0</v>
      </c>
      <c r="BJ178" s="24" t="s">
        <v>85</v>
      </c>
      <c r="BK178" s="190">
        <f>ROUND(I178*H178,2)</f>
        <v>0</v>
      </c>
      <c r="BL178" s="24" t="s">
        <v>222</v>
      </c>
      <c r="BM178" s="24" t="s">
        <v>389</v>
      </c>
    </row>
    <row r="179" spans="2:65" s="12" customFormat="1" ht="13.5">
      <c r="B179" s="200"/>
      <c r="D179" s="201" t="s">
        <v>224</v>
      </c>
      <c r="E179" s="202" t="s">
        <v>5</v>
      </c>
      <c r="F179" s="203" t="s">
        <v>385</v>
      </c>
      <c r="H179" s="204">
        <v>171</v>
      </c>
      <c r="I179" s="205"/>
      <c r="L179" s="200"/>
      <c r="M179" s="206"/>
      <c r="N179" s="207"/>
      <c r="O179" s="207"/>
      <c r="P179" s="207"/>
      <c r="Q179" s="207"/>
      <c r="R179" s="207"/>
      <c r="S179" s="207"/>
      <c r="T179" s="208"/>
      <c r="AT179" s="209" t="s">
        <v>224</v>
      </c>
      <c r="AU179" s="209" t="s">
        <v>87</v>
      </c>
      <c r="AV179" s="12" t="s">
        <v>87</v>
      </c>
      <c r="AW179" s="12" t="s">
        <v>41</v>
      </c>
      <c r="AX179" s="12" t="s">
        <v>85</v>
      </c>
      <c r="AY179" s="209" t="s">
        <v>216</v>
      </c>
    </row>
    <row r="180" spans="2:65" s="1" customFormat="1" ht="22.5" customHeight="1">
      <c r="B180" s="178"/>
      <c r="C180" s="179" t="s">
        <v>390</v>
      </c>
      <c r="D180" s="179" t="s">
        <v>218</v>
      </c>
      <c r="E180" s="180" t="s">
        <v>391</v>
      </c>
      <c r="F180" s="181" t="s">
        <v>392</v>
      </c>
      <c r="G180" s="182" t="s">
        <v>393</v>
      </c>
      <c r="H180" s="183">
        <v>8051.8770000000004</v>
      </c>
      <c r="I180" s="184"/>
      <c r="J180" s="185">
        <f>ROUND(I180*H180,2)</f>
        <v>0</v>
      </c>
      <c r="K180" s="181" t="s">
        <v>5</v>
      </c>
      <c r="L180" s="42"/>
      <c r="M180" s="186" t="s">
        <v>5</v>
      </c>
      <c r="N180" s="187" t="s">
        <v>48</v>
      </c>
      <c r="O180" s="43"/>
      <c r="P180" s="188">
        <f>O180*H180</f>
        <v>0</v>
      </c>
      <c r="Q180" s="188">
        <v>0</v>
      </c>
      <c r="R180" s="188">
        <f>Q180*H180</f>
        <v>0</v>
      </c>
      <c r="S180" s="188">
        <v>0</v>
      </c>
      <c r="T180" s="189">
        <f>S180*H180</f>
        <v>0</v>
      </c>
      <c r="AR180" s="24" t="s">
        <v>222</v>
      </c>
      <c r="AT180" s="24" t="s">
        <v>218</v>
      </c>
      <c r="AU180" s="24" t="s">
        <v>87</v>
      </c>
      <c r="AY180" s="24" t="s">
        <v>216</v>
      </c>
      <c r="BE180" s="190">
        <f>IF(N180="základní",J180,0)</f>
        <v>0</v>
      </c>
      <c r="BF180" s="190">
        <f>IF(N180="snížená",J180,0)</f>
        <v>0</v>
      </c>
      <c r="BG180" s="190">
        <f>IF(N180="zákl. přenesená",J180,0)</f>
        <v>0</v>
      </c>
      <c r="BH180" s="190">
        <f>IF(N180="sníž. přenesená",J180,0)</f>
        <v>0</v>
      </c>
      <c r="BI180" s="190">
        <f>IF(N180="nulová",J180,0)</f>
        <v>0</v>
      </c>
      <c r="BJ180" s="24" t="s">
        <v>85</v>
      </c>
      <c r="BK180" s="190">
        <f>ROUND(I180*H180,2)</f>
        <v>0</v>
      </c>
      <c r="BL180" s="24" t="s">
        <v>222</v>
      </c>
      <c r="BM180" s="24" t="s">
        <v>394</v>
      </c>
    </row>
    <row r="181" spans="2:65" s="12" customFormat="1" ht="13.5">
      <c r="B181" s="200"/>
      <c r="D181" s="201" t="s">
        <v>224</v>
      </c>
      <c r="E181" s="202" t="s">
        <v>5</v>
      </c>
      <c r="F181" s="203" t="s">
        <v>395</v>
      </c>
      <c r="H181" s="204">
        <v>8051.8770000000004</v>
      </c>
      <c r="I181" s="205"/>
      <c r="L181" s="200"/>
      <c r="M181" s="206"/>
      <c r="N181" s="207"/>
      <c r="O181" s="207"/>
      <c r="P181" s="207"/>
      <c r="Q181" s="207"/>
      <c r="R181" s="207"/>
      <c r="S181" s="207"/>
      <c r="T181" s="208"/>
      <c r="AT181" s="209" t="s">
        <v>224</v>
      </c>
      <c r="AU181" s="209" t="s">
        <v>87</v>
      </c>
      <c r="AV181" s="12" t="s">
        <v>87</v>
      </c>
      <c r="AW181" s="12" t="s">
        <v>41</v>
      </c>
      <c r="AX181" s="12" t="s">
        <v>85</v>
      </c>
      <c r="AY181" s="209" t="s">
        <v>216</v>
      </c>
    </row>
    <row r="182" spans="2:65" s="1" customFormat="1" ht="22.5" customHeight="1">
      <c r="B182" s="178"/>
      <c r="C182" s="179" t="s">
        <v>396</v>
      </c>
      <c r="D182" s="179" t="s">
        <v>218</v>
      </c>
      <c r="E182" s="180" t="s">
        <v>397</v>
      </c>
      <c r="F182" s="181" t="s">
        <v>398</v>
      </c>
      <c r="G182" s="182" t="s">
        <v>293</v>
      </c>
      <c r="H182" s="183">
        <v>179.517</v>
      </c>
      <c r="I182" s="184"/>
      <c r="J182" s="185">
        <f>ROUND(I182*H182,2)</f>
        <v>0</v>
      </c>
      <c r="K182" s="181" t="s">
        <v>5</v>
      </c>
      <c r="L182" s="42"/>
      <c r="M182" s="186" t="s">
        <v>5</v>
      </c>
      <c r="N182" s="187" t="s">
        <v>48</v>
      </c>
      <c r="O182" s="43"/>
      <c r="P182" s="188">
        <f>O182*H182</f>
        <v>0</v>
      </c>
      <c r="Q182" s="188">
        <v>0</v>
      </c>
      <c r="R182" s="188">
        <f>Q182*H182</f>
        <v>0</v>
      </c>
      <c r="S182" s="188">
        <v>0</v>
      </c>
      <c r="T182" s="189">
        <f>S182*H182</f>
        <v>0</v>
      </c>
      <c r="AR182" s="24" t="s">
        <v>222</v>
      </c>
      <c r="AT182" s="24" t="s">
        <v>218</v>
      </c>
      <c r="AU182" s="24" t="s">
        <v>87</v>
      </c>
      <c r="AY182" s="24" t="s">
        <v>216</v>
      </c>
      <c r="BE182" s="190">
        <f>IF(N182="základní",J182,0)</f>
        <v>0</v>
      </c>
      <c r="BF182" s="190">
        <f>IF(N182="snížená",J182,0)</f>
        <v>0</v>
      </c>
      <c r="BG182" s="190">
        <f>IF(N182="zákl. přenesená",J182,0)</f>
        <v>0</v>
      </c>
      <c r="BH182" s="190">
        <f>IF(N182="sníž. přenesená",J182,0)</f>
        <v>0</v>
      </c>
      <c r="BI182" s="190">
        <f>IF(N182="nulová",J182,0)</f>
        <v>0</v>
      </c>
      <c r="BJ182" s="24" t="s">
        <v>85</v>
      </c>
      <c r="BK182" s="190">
        <f>ROUND(I182*H182,2)</f>
        <v>0</v>
      </c>
      <c r="BL182" s="24" t="s">
        <v>222</v>
      </c>
      <c r="BM182" s="24" t="s">
        <v>399</v>
      </c>
    </row>
    <row r="183" spans="2:65" s="12" customFormat="1" ht="13.5">
      <c r="B183" s="200"/>
      <c r="D183" s="192" t="s">
        <v>224</v>
      </c>
      <c r="E183" s="209" t="s">
        <v>5</v>
      </c>
      <c r="F183" s="210" t="s">
        <v>400</v>
      </c>
      <c r="H183" s="211">
        <v>24.943999999999999</v>
      </c>
      <c r="I183" s="205"/>
      <c r="L183" s="200"/>
      <c r="M183" s="206"/>
      <c r="N183" s="207"/>
      <c r="O183" s="207"/>
      <c r="P183" s="207"/>
      <c r="Q183" s="207"/>
      <c r="R183" s="207"/>
      <c r="S183" s="207"/>
      <c r="T183" s="208"/>
      <c r="AT183" s="209" t="s">
        <v>224</v>
      </c>
      <c r="AU183" s="209" t="s">
        <v>87</v>
      </c>
      <c r="AV183" s="12" t="s">
        <v>87</v>
      </c>
      <c r="AW183" s="12" t="s">
        <v>41</v>
      </c>
      <c r="AX183" s="12" t="s">
        <v>77</v>
      </c>
      <c r="AY183" s="209" t="s">
        <v>216</v>
      </c>
    </row>
    <row r="184" spans="2:65" s="12" customFormat="1" ht="13.5">
      <c r="B184" s="200"/>
      <c r="D184" s="192" t="s">
        <v>224</v>
      </c>
      <c r="E184" s="209" t="s">
        <v>5</v>
      </c>
      <c r="F184" s="210" t="s">
        <v>401</v>
      </c>
      <c r="H184" s="211">
        <v>11.563000000000001</v>
      </c>
      <c r="I184" s="205"/>
      <c r="L184" s="200"/>
      <c r="M184" s="206"/>
      <c r="N184" s="207"/>
      <c r="O184" s="207"/>
      <c r="P184" s="207"/>
      <c r="Q184" s="207"/>
      <c r="R184" s="207"/>
      <c r="S184" s="207"/>
      <c r="T184" s="208"/>
      <c r="AT184" s="209" t="s">
        <v>224</v>
      </c>
      <c r="AU184" s="209" t="s">
        <v>87</v>
      </c>
      <c r="AV184" s="12" t="s">
        <v>87</v>
      </c>
      <c r="AW184" s="12" t="s">
        <v>41</v>
      </c>
      <c r="AX184" s="12" t="s">
        <v>77</v>
      </c>
      <c r="AY184" s="209" t="s">
        <v>216</v>
      </c>
    </row>
    <row r="185" spans="2:65" s="12" customFormat="1" ht="13.5">
      <c r="B185" s="200"/>
      <c r="D185" s="192" t="s">
        <v>224</v>
      </c>
      <c r="E185" s="209" t="s">
        <v>5</v>
      </c>
      <c r="F185" s="210" t="s">
        <v>402</v>
      </c>
      <c r="H185" s="211">
        <v>143.01</v>
      </c>
      <c r="I185" s="205"/>
      <c r="L185" s="200"/>
      <c r="M185" s="206"/>
      <c r="N185" s="207"/>
      <c r="O185" s="207"/>
      <c r="P185" s="207"/>
      <c r="Q185" s="207"/>
      <c r="R185" s="207"/>
      <c r="S185" s="207"/>
      <c r="T185" s="208"/>
      <c r="AT185" s="209" t="s">
        <v>224</v>
      </c>
      <c r="AU185" s="209" t="s">
        <v>87</v>
      </c>
      <c r="AV185" s="12" t="s">
        <v>87</v>
      </c>
      <c r="AW185" s="12" t="s">
        <v>41</v>
      </c>
      <c r="AX185" s="12" t="s">
        <v>77</v>
      </c>
      <c r="AY185" s="209" t="s">
        <v>216</v>
      </c>
    </row>
    <row r="186" spans="2:65" s="14" customFormat="1" ht="13.5">
      <c r="B186" s="220"/>
      <c r="D186" s="201" t="s">
        <v>224</v>
      </c>
      <c r="E186" s="221" t="s">
        <v>186</v>
      </c>
      <c r="F186" s="222" t="s">
        <v>331</v>
      </c>
      <c r="H186" s="223">
        <v>179.517</v>
      </c>
      <c r="I186" s="224"/>
      <c r="L186" s="220"/>
      <c r="M186" s="225"/>
      <c r="N186" s="226"/>
      <c r="O186" s="226"/>
      <c r="P186" s="226"/>
      <c r="Q186" s="226"/>
      <c r="R186" s="226"/>
      <c r="S186" s="226"/>
      <c r="T186" s="227"/>
      <c r="AT186" s="228" t="s">
        <v>224</v>
      </c>
      <c r="AU186" s="228" t="s">
        <v>87</v>
      </c>
      <c r="AV186" s="14" t="s">
        <v>222</v>
      </c>
      <c r="AW186" s="14" t="s">
        <v>41</v>
      </c>
      <c r="AX186" s="14" t="s">
        <v>85</v>
      </c>
      <c r="AY186" s="228" t="s">
        <v>216</v>
      </c>
    </row>
    <row r="187" spans="2:65" s="1" customFormat="1" ht="22.5" customHeight="1">
      <c r="B187" s="178"/>
      <c r="C187" s="229" t="s">
        <v>403</v>
      </c>
      <c r="D187" s="229" t="s">
        <v>404</v>
      </c>
      <c r="E187" s="230" t="s">
        <v>405</v>
      </c>
      <c r="F187" s="231" t="s">
        <v>406</v>
      </c>
      <c r="G187" s="232" t="s">
        <v>393</v>
      </c>
      <c r="H187" s="233">
        <v>452.38299999999998</v>
      </c>
      <c r="I187" s="234"/>
      <c r="J187" s="235">
        <f>ROUND(I187*H187,2)</f>
        <v>0</v>
      </c>
      <c r="K187" s="231" t="s">
        <v>5</v>
      </c>
      <c r="L187" s="236"/>
      <c r="M187" s="237" t="s">
        <v>5</v>
      </c>
      <c r="N187" s="238" t="s">
        <v>48</v>
      </c>
      <c r="O187" s="43"/>
      <c r="P187" s="188">
        <f>O187*H187</f>
        <v>0</v>
      </c>
      <c r="Q187" s="188">
        <v>1</v>
      </c>
      <c r="R187" s="188">
        <f>Q187*H187</f>
        <v>452.38299999999998</v>
      </c>
      <c r="S187" s="188">
        <v>0</v>
      </c>
      <c r="T187" s="189">
        <f>S187*H187</f>
        <v>0</v>
      </c>
      <c r="AR187" s="24" t="s">
        <v>256</v>
      </c>
      <c r="AT187" s="24" t="s">
        <v>404</v>
      </c>
      <c r="AU187" s="24" t="s">
        <v>87</v>
      </c>
      <c r="AY187" s="24" t="s">
        <v>216</v>
      </c>
      <c r="BE187" s="190">
        <f>IF(N187="základní",J187,0)</f>
        <v>0</v>
      </c>
      <c r="BF187" s="190">
        <f>IF(N187="snížená",J187,0)</f>
        <v>0</v>
      </c>
      <c r="BG187" s="190">
        <f>IF(N187="zákl. přenesená",J187,0)</f>
        <v>0</v>
      </c>
      <c r="BH187" s="190">
        <f>IF(N187="sníž. přenesená",J187,0)</f>
        <v>0</v>
      </c>
      <c r="BI187" s="190">
        <f>IF(N187="nulová",J187,0)</f>
        <v>0</v>
      </c>
      <c r="BJ187" s="24" t="s">
        <v>85</v>
      </c>
      <c r="BK187" s="190">
        <f>ROUND(I187*H187,2)</f>
        <v>0</v>
      </c>
      <c r="BL187" s="24" t="s">
        <v>222</v>
      </c>
      <c r="BM187" s="24" t="s">
        <v>407</v>
      </c>
    </row>
    <row r="188" spans="2:65" s="12" customFormat="1" ht="13.5">
      <c r="B188" s="200"/>
      <c r="D188" s="201" t="s">
        <v>224</v>
      </c>
      <c r="E188" s="202" t="s">
        <v>5</v>
      </c>
      <c r="F188" s="203" t="s">
        <v>408</v>
      </c>
      <c r="H188" s="204">
        <v>452.38299999999998</v>
      </c>
      <c r="I188" s="205"/>
      <c r="L188" s="200"/>
      <c r="M188" s="206"/>
      <c r="N188" s="207"/>
      <c r="O188" s="207"/>
      <c r="P188" s="207"/>
      <c r="Q188" s="207"/>
      <c r="R188" s="207"/>
      <c r="S188" s="207"/>
      <c r="T188" s="208"/>
      <c r="AT188" s="209" t="s">
        <v>224</v>
      </c>
      <c r="AU188" s="209" t="s">
        <v>87</v>
      </c>
      <c r="AV188" s="12" t="s">
        <v>87</v>
      </c>
      <c r="AW188" s="12" t="s">
        <v>41</v>
      </c>
      <c r="AX188" s="12" t="s">
        <v>85</v>
      </c>
      <c r="AY188" s="209" t="s">
        <v>216</v>
      </c>
    </row>
    <row r="189" spans="2:65" s="1" customFormat="1" ht="22.5" customHeight="1">
      <c r="B189" s="178"/>
      <c r="C189" s="179" t="s">
        <v>409</v>
      </c>
      <c r="D189" s="179" t="s">
        <v>218</v>
      </c>
      <c r="E189" s="180" t="s">
        <v>410</v>
      </c>
      <c r="F189" s="181" t="s">
        <v>411</v>
      </c>
      <c r="G189" s="182" t="s">
        <v>236</v>
      </c>
      <c r="H189" s="183">
        <v>290</v>
      </c>
      <c r="I189" s="184"/>
      <c r="J189" s="185">
        <f>ROUND(I189*H189,2)</f>
        <v>0</v>
      </c>
      <c r="K189" s="181" t="s">
        <v>5</v>
      </c>
      <c r="L189" s="42"/>
      <c r="M189" s="186" t="s">
        <v>5</v>
      </c>
      <c r="N189" s="187" t="s">
        <v>48</v>
      </c>
      <c r="O189" s="43"/>
      <c r="P189" s="188">
        <f>O189*H189</f>
        <v>0</v>
      </c>
      <c r="Q189" s="188">
        <v>0</v>
      </c>
      <c r="R189" s="188">
        <f>Q189*H189</f>
        <v>0</v>
      </c>
      <c r="S189" s="188">
        <v>0</v>
      </c>
      <c r="T189" s="189">
        <f>S189*H189</f>
        <v>0</v>
      </c>
      <c r="AR189" s="24" t="s">
        <v>222</v>
      </c>
      <c r="AT189" s="24" t="s">
        <v>218</v>
      </c>
      <c r="AU189" s="24" t="s">
        <v>87</v>
      </c>
      <c r="AY189" s="24" t="s">
        <v>216</v>
      </c>
      <c r="BE189" s="190">
        <f>IF(N189="základní",J189,0)</f>
        <v>0</v>
      </c>
      <c r="BF189" s="190">
        <f>IF(N189="snížená",J189,0)</f>
        <v>0</v>
      </c>
      <c r="BG189" s="190">
        <f>IF(N189="zákl. přenesená",J189,0)</f>
        <v>0</v>
      </c>
      <c r="BH189" s="190">
        <f>IF(N189="sníž. přenesená",J189,0)</f>
        <v>0</v>
      </c>
      <c r="BI189" s="190">
        <f>IF(N189="nulová",J189,0)</f>
        <v>0</v>
      </c>
      <c r="BJ189" s="24" t="s">
        <v>85</v>
      </c>
      <c r="BK189" s="190">
        <f>ROUND(I189*H189,2)</f>
        <v>0</v>
      </c>
      <c r="BL189" s="24" t="s">
        <v>222</v>
      </c>
      <c r="BM189" s="24" t="s">
        <v>412</v>
      </c>
    </row>
    <row r="190" spans="2:65" s="12" customFormat="1" ht="13.5">
      <c r="B190" s="200"/>
      <c r="D190" s="201" t="s">
        <v>224</v>
      </c>
      <c r="E190" s="202" t="s">
        <v>5</v>
      </c>
      <c r="F190" s="203" t="s">
        <v>174</v>
      </c>
      <c r="H190" s="204">
        <v>290</v>
      </c>
      <c r="I190" s="205"/>
      <c r="L190" s="200"/>
      <c r="M190" s="206"/>
      <c r="N190" s="207"/>
      <c r="O190" s="207"/>
      <c r="P190" s="207"/>
      <c r="Q190" s="207"/>
      <c r="R190" s="207"/>
      <c r="S190" s="207"/>
      <c r="T190" s="208"/>
      <c r="AT190" s="209" t="s">
        <v>224</v>
      </c>
      <c r="AU190" s="209" t="s">
        <v>87</v>
      </c>
      <c r="AV190" s="12" t="s">
        <v>87</v>
      </c>
      <c r="AW190" s="12" t="s">
        <v>41</v>
      </c>
      <c r="AX190" s="12" t="s">
        <v>85</v>
      </c>
      <c r="AY190" s="209" t="s">
        <v>216</v>
      </c>
    </row>
    <row r="191" spans="2:65" s="1" customFormat="1" ht="22.5" customHeight="1">
      <c r="B191" s="178"/>
      <c r="C191" s="179" t="s">
        <v>413</v>
      </c>
      <c r="D191" s="179" t="s">
        <v>218</v>
      </c>
      <c r="E191" s="180" t="s">
        <v>414</v>
      </c>
      <c r="F191" s="181" t="s">
        <v>415</v>
      </c>
      <c r="G191" s="182" t="s">
        <v>236</v>
      </c>
      <c r="H191" s="183">
        <v>290</v>
      </c>
      <c r="I191" s="184"/>
      <c r="J191" s="185">
        <f>ROUND(I191*H191,2)</f>
        <v>0</v>
      </c>
      <c r="K191" s="181" t="s">
        <v>5</v>
      </c>
      <c r="L191" s="42"/>
      <c r="M191" s="186" t="s">
        <v>5</v>
      </c>
      <c r="N191" s="187" t="s">
        <v>48</v>
      </c>
      <c r="O191" s="43"/>
      <c r="P191" s="188">
        <f>O191*H191</f>
        <v>0</v>
      </c>
      <c r="Q191" s="188">
        <v>0</v>
      </c>
      <c r="R191" s="188">
        <f>Q191*H191</f>
        <v>0</v>
      </c>
      <c r="S191" s="188">
        <v>0</v>
      </c>
      <c r="T191" s="189">
        <f>S191*H191</f>
        <v>0</v>
      </c>
      <c r="AR191" s="24" t="s">
        <v>222</v>
      </c>
      <c r="AT191" s="24" t="s">
        <v>218</v>
      </c>
      <c r="AU191" s="24" t="s">
        <v>87</v>
      </c>
      <c r="AY191" s="24" t="s">
        <v>216</v>
      </c>
      <c r="BE191" s="190">
        <f>IF(N191="základní",J191,0)</f>
        <v>0</v>
      </c>
      <c r="BF191" s="190">
        <f>IF(N191="snížená",J191,0)</f>
        <v>0</v>
      </c>
      <c r="BG191" s="190">
        <f>IF(N191="zákl. přenesená",J191,0)</f>
        <v>0</v>
      </c>
      <c r="BH191" s="190">
        <f>IF(N191="sníž. přenesená",J191,0)</f>
        <v>0</v>
      </c>
      <c r="BI191" s="190">
        <f>IF(N191="nulová",J191,0)</f>
        <v>0</v>
      </c>
      <c r="BJ191" s="24" t="s">
        <v>85</v>
      </c>
      <c r="BK191" s="190">
        <f>ROUND(I191*H191,2)</f>
        <v>0</v>
      </c>
      <c r="BL191" s="24" t="s">
        <v>222</v>
      </c>
      <c r="BM191" s="24" t="s">
        <v>416</v>
      </c>
    </row>
    <row r="192" spans="2:65" s="12" customFormat="1" ht="13.5">
      <c r="B192" s="200"/>
      <c r="D192" s="201" t="s">
        <v>224</v>
      </c>
      <c r="E192" s="202" t="s">
        <v>5</v>
      </c>
      <c r="F192" s="203" t="s">
        <v>174</v>
      </c>
      <c r="H192" s="204">
        <v>290</v>
      </c>
      <c r="I192" s="205"/>
      <c r="L192" s="200"/>
      <c r="M192" s="206"/>
      <c r="N192" s="207"/>
      <c r="O192" s="207"/>
      <c r="P192" s="207"/>
      <c r="Q192" s="207"/>
      <c r="R192" s="207"/>
      <c r="S192" s="207"/>
      <c r="T192" s="208"/>
      <c r="AT192" s="209" t="s">
        <v>224</v>
      </c>
      <c r="AU192" s="209" t="s">
        <v>87</v>
      </c>
      <c r="AV192" s="12" t="s">
        <v>87</v>
      </c>
      <c r="AW192" s="12" t="s">
        <v>41</v>
      </c>
      <c r="AX192" s="12" t="s">
        <v>85</v>
      </c>
      <c r="AY192" s="209" t="s">
        <v>216</v>
      </c>
    </row>
    <row r="193" spans="2:65" s="1" customFormat="1" ht="22.5" customHeight="1">
      <c r="B193" s="178"/>
      <c r="C193" s="229" t="s">
        <v>417</v>
      </c>
      <c r="D193" s="229" t="s">
        <v>404</v>
      </c>
      <c r="E193" s="230" t="s">
        <v>418</v>
      </c>
      <c r="F193" s="231" t="s">
        <v>419</v>
      </c>
      <c r="G193" s="232" t="s">
        <v>420</v>
      </c>
      <c r="H193" s="233">
        <v>14.5</v>
      </c>
      <c r="I193" s="234"/>
      <c r="J193" s="235">
        <f>ROUND(I193*H193,2)</f>
        <v>0</v>
      </c>
      <c r="K193" s="231" t="s">
        <v>5</v>
      </c>
      <c r="L193" s="236"/>
      <c r="M193" s="237" t="s">
        <v>5</v>
      </c>
      <c r="N193" s="238" t="s">
        <v>48</v>
      </c>
      <c r="O193" s="43"/>
      <c r="P193" s="188">
        <f>O193*H193</f>
        <v>0</v>
      </c>
      <c r="Q193" s="188">
        <v>1E-3</v>
      </c>
      <c r="R193" s="188">
        <f>Q193*H193</f>
        <v>1.4500000000000001E-2</v>
      </c>
      <c r="S193" s="188">
        <v>0</v>
      </c>
      <c r="T193" s="189">
        <f>S193*H193</f>
        <v>0</v>
      </c>
      <c r="AR193" s="24" t="s">
        <v>256</v>
      </c>
      <c r="AT193" s="24" t="s">
        <v>404</v>
      </c>
      <c r="AU193" s="24" t="s">
        <v>87</v>
      </c>
      <c r="AY193" s="24" t="s">
        <v>216</v>
      </c>
      <c r="BE193" s="190">
        <f>IF(N193="základní",J193,0)</f>
        <v>0</v>
      </c>
      <c r="BF193" s="190">
        <f>IF(N193="snížená",J193,0)</f>
        <v>0</v>
      </c>
      <c r="BG193" s="190">
        <f>IF(N193="zákl. přenesená",J193,0)</f>
        <v>0</v>
      </c>
      <c r="BH193" s="190">
        <f>IF(N193="sníž. přenesená",J193,0)</f>
        <v>0</v>
      </c>
      <c r="BI193" s="190">
        <f>IF(N193="nulová",J193,0)</f>
        <v>0</v>
      </c>
      <c r="BJ193" s="24" t="s">
        <v>85</v>
      </c>
      <c r="BK193" s="190">
        <f>ROUND(I193*H193,2)</f>
        <v>0</v>
      </c>
      <c r="BL193" s="24" t="s">
        <v>222</v>
      </c>
      <c r="BM193" s="24" t="s">
        <v>421</v>
      </c>
    </row>
    <row r="194" spans="2:65" s="12" customFormat="1" ht="13.5">
      <c r="B194" s="200"/>
      <c r="D194" s="201" t="s">
        <v>224</v>
      </c>
      <c r="E194" s="202" t="s">
        <v>5</v>
      </c>
      <c r="F194" s="203" t="s">
        <v>422</v>
      </c>
      <c r="H194" s="204">
        <v>14.5</v>
      </c>
      <c r="I194" s="205"/>
      <c r="L194" s="200"/>
      <c r="M194" s="206"/>
      <c r="N194" s="207"/>
      <c r="O194" s="207"/>
      <c r="P194" s="207"/>
      <c r="Q194" s="207"/>
      <c r="R194" s="207"/>
      <c r="S194" s="207"/>
      <c r="T194" s="208"/>
      <c r="AT194" s="209" t="s">
        <v>224</v>
      </c>
      <c r="AU194" s="209" t="s">
        <v>87</v>
      </c>
      <c r="AV194" s="12" t="s">
        <v>87</v>
      </c>
      <c r="AW194" s="12" t="s">
        <v>41</v>
      </c>
      <c r="AX194" s="12" t="s">
        <v>85</v>
      </c>
      <c r="AY194" s="209" t="s">
        <v>216</v>
      </c>
    </row>
    <row r="195" spans="2:65" s="1" customFormat="1" ht="22.5" customHeight="1">
      <c r="B195" s="178"/>
      <c r="C195" s="179" t="s">
        <v>125</v>
      </c>
      <c r="D195" s="179" t="s">
        <v>218</v>
      </c>
      <c r="E195" s="180" t="s">
        <v>423</v>
      </c>
      <c r="F195" s="181" t="s">
        <v>424</v>
      </c>
      <c r="G195" s="182" t="s">
        <v>236</v>
      </c>
      <c r="H195" s="183">
        <v>290</v>
      </c>
      <c r="I195" s="184"/>
      <c r="J195" s="185">
        <f>ROUND(I195*H195,2)</f>
        <v>0</v>
      </c>
      <c r="K195" s="181" t="s">
        <v>5</v>
      </c>
      <c r="L195" s="42"/>
      <c r="M195" s="186" t="s">
        <v>5</v>
      </c>
      <c r="N195" s="187" t="s">
        <v>48</v>
      </c>
      <c r="O195" s="43"/>
      <c r="P195" s="188">
        <f>O195*H195</f>
        <v>0</v>
      </c>
      <c r="Q195" s="188">
        <v>0</v>
      </c>
      <c r="R195" s="188">
        <f>Q195*H195</f>
        <v>0</v>
      </c>
      <c r="S195" s="188">
        <v>0</v>
      </c>
      <c r="T195" s="189">
        <f>S195*H195</f>
        <v>0</v>
      </c>
      <c r="AR195" s="24" t="s">
        <v>222</v>
      </c>
      <c r="AT195" s="24" t="s">
        <v>218</v>
      </c>
      <c r="AU195" s="24" t="s">
        <v>87</v>
      </c>
      <c r="AY195" s="24" t="s">
        <v>216</v>
      </c>
      <c r="BE195" s="190">
        <f>IF(N195="základní",J195,0)</f>
        <v>0</v>
      </c>
      <c r="BF195" s="190">
        <f>IF(N195="snížená",J195,0)</f>
        <v>0</v>
      </c>
      <c r="BG195" s="190">
        <f>IF(N195="zákl. přenesená",J195,0)</f>
        <v>0</v>
      </c>
      <c r="BH195" s="190">
        <f>IF(N195="sníž. přenesená",J195,0)</f>
        <v>0</v>
      </c>
      <c r="BI195" s="190">
        <f>IF(N195="nulová",J195,0)</f>
        <v>0</v>
      </c>
      <c r="BJ195" s="24" t="s">
        <v>85</v>
      </c>
      <c r="BK195" s="190">
        <f>ROUND(I195*H195,2)</f>
        <v>0</v>
      </c>
      <c r="BL195" s="24" t="s">
        <v>222</v>
      </c>
      <c r="BM195" s="24" t="s">
        <v>425</v>
      </c>
    </row>
    <row r="196" spans="2:65" s="12" customFormat="1" ht="13.5">
      <c r="B196" s="200"/>
      <c r="D196" s="201" t="s">
        <v>224</v>
      </c>
      <c r="E196" s="202" t="s">
        <v>174</v>
      </c>
      <c r="F196" s="203" t="s">
        <v>175</v>
      </c>
      <c r="H196" s="204">
        <v>290</v>
      </c>
      <c r="I196" s="205"/>
      <c r="L196" s="200"/>
      <c r="M196" s="206"/>
      <c r="N196" s="207"/>
      <c r="O196" s="207"/>
      <c r="P196" s="207"/>
      <c r="Q196" s="207"/>
      <c r="R196" s="207"/>
      <c r="S196" s="207"/>
      <c r="T196" s="208"/>
      <c r="AT196" s="209" t="s">
        <v>224</v>
      </c>
      <c r="AU196" s="209" t="s">
        <v>87</v>
      </c>
      <c r="AV196" s="12" t="s">
        <v>87</v>
      </c>
      <c r="AW196" s="12" t="s">
        <v>41</v>
      </c>
      <c r="AX196" s="12" t="s">
        <v>85</v>
      </c>
      <c r="AY196" s="209" t="s">
        <v>216</v>
      </c>
    </row>
    <row r="197" spans="2:65" s="1" customFormat="1" ht="22.5" customHeight="1">
      <c r="B197" s="178"/>
      <c r="C197" s="179" t="s">
        <v>426</v>
      </c>
      <c r="D197" s="179" t="s">
        <v>218</v>
      </c>
      <c r="E197" s="180" t="s">
        <v>427</v>
      </c>
      <c r="F197" s="181" t="s">
        <v>428</v>
      </c>
      <c r="G197" s="182" t="s">
        <v>236</v>
      </c>
      <c r="H197" s="183">
        <v>8562.2800000000007</v>
      </c>
      <c r="I197" s="184"/>
      <c r="J197" s="185">
        <f>ROUND(I197*H197,2)</f>
        <v>0</v>
      </c>
      <c r="K197" s="181" t="s">
        <v>5</v>
      </c>
      <c r="L197" s="42"/>
      <c r="M197" s="186" t="s">
        <v>5</v>
      </c>
      <c r="N197" s="187" t="s">
        <v>48</v>
      </c>
      <c r="O197" s="43"/>
      <c r="P197" s="188">
        <f>O197*H197</f>
        <v>0</v>
      </c>
      <c r="Q197" s="188">
        <v>0</v>
      </c>
      <c r="R197" s="188">
        <f>Q197*H197</f>
        <v>0</v>
      </c>
      <c r="S197" s="188">
        <v>0</v>
      </c>
      <c r="T197" s="189">
        <f>S197*H197</f>
        <v>0</v>
      </c>
      <c r="AR197" s="24" t="s">
        <v>222</v>
      </c>
      <c r="AT197" s="24" t="s">
        <v>218</v>
      </c>
      <c r="AU197" s="24" t="s">
        <v>87</v>
      </c>
      <c r="AY197" s="24" t="s">
        <v>216</v>
      </c>
      <c r="BE197" s="190">
        <f>IF(N197="základní",J197,0)</f>
        <v>0</v>
      </c>
      <c r="BF197" s="190">
        <f>IF(N197="snížená",J197,0)</f>
        <v>0</v>
      </c>
      <c r="BG197" s="190">
        <f>IF(N197="zákl. přenesená",J197,0)</f>
        <v>0</v>
      </c>
      <c r="BH197" s="190">
        <f>IF(N197="sníž. přenesená",J197,0)</f>
        <v>0</v>
      </c>
      <c r="BI197" s="190">
        <f>IF(N197="nulová",J197,0)</f>
        <v>0</v>
      </c>
      <c r="BJ197" s="24" t="s">
        <v>85</v>
      </c>
      <c r="BK197" s="190">
        <f>ROUND(I197*H197,2)</f>
        <v>0</v>
      </c>
      <c r="BL197" s="24" t="s">
        <v>222</v>
      </c>
      <c r="BM197" s="24" t="s">
        <v>429</v>
      </c>
    </row>
    <row r="198" spans="2:65" s="12" customFormat="1" ht="13.5">
      <c r="B198" s="200"/>
      <c r="D198" s="192" t="s">
        <v>224</v>
      </c>
      <c r="E198" s="209" t="s">
        <v>177</v>
      </c>
      <c r="F198" s="210" t="s">
        <v>178</v>
      </c>
      <c r="H198" s="211">
        <v>3665</v>
      </c>
      <c r="I198" s="205"/>
      <c r="L198" s="200"/>
      <c r="M198" s="206"/>
      <c r="N198" s="207"/>
      <c r="O198" s="207"/>
      <c r="P198" s="207"/>
      <c r="Q198" s="207"/>
      <c r="R198" s="207"/>
      <c r="S198" s="207"/>
      <c r="T198" s="208"/>
      <c r="AT198" s="209" t="s">
        <v>224</v>
      </c>
      <c r="AU198" s="209" t="s">
        <v>87</v>
      </c>
      <c r="AV198" s="12" t="s">
        <v>87</v>
      </c>
      <c r="AW198" s="12" t="s">
        <v>41</v>
      </c>
      <c r="AX198" s="12" t="s">
        <v>77</v>
      </c>
      <c r="AY198" s="209" t="s">
        <v>216</v>
      </c>
    </row>
    <row r="199" spans="2:65" s="12" customFormat="1" ht="13.5">
      <c r="B199" s="200"/>
      <c r="D199" s="192" t="s">
        <v>224</v>
      </c>
      <c r="E199" s="209" t="s">
        <v>179</v>
      </c>
      <c r="F199" s="210" t="s">
        <v>180</v>
      </c>
      <c r="H199" s="211">
        <v>40</v>
      </c>
      <c r="I199" s="205"/>
      <c r="L199" s="200"/>
      <c r="M199" s="206"/>
      <c r="N199" s="207"/>
      <c r="O199" s="207"/>
      <c r="P199" s="207"/>
      <c r="Q199" s="207"/>
      <c r="R199" s="207"/>
      <c r="S199" s="207"/>
      <c r="T199" s="208"/>
      <c r="AT199" s="209" t="s">
        <v>224</v>
      </c>
      <c r="AU199" s="209" t="s">
        <v>87</v>
      </c>
      <c r="AV199" s="12" t="s">
        <v>87</v>
      </c>
      <c r="AW199" s="12" t="s">
        <v>41</v>
      </c>
      <c r="AX199" s="12" t="s">
        <v>77</v>
      </c>
      <c r="AY199" s="209" t="s">
        <v>216</v>
      </c>
    </row>
    <row r="200" spans="2:65" s="12" customFormat="1" ht="13.5">
      <c r="B200" s="200"/>
      <c r="D200" s="192" t="s">
        <v>224</v>
      </c>
      <c r="E200" s="209" t="s">
        <v>181</v>
      </c>
      <c r="F200" s="210" t="s">
        <v>182</v>
      </c>
      <c r="H200" s="211">
        <v>425</v>
      </c>
      <c r="I200" s="205"/>
      <c r="L200" s="200"/>
      <c r="M200" s="206"/>
      <c r="N200" s="207"/>
      <c r="O200" s="207"/>
      <c r="P200" s="207"/>
      <c r="Q200" s="207"/>
      <c r="R200" s="207"/>
      <c r="S200" s="207"/>
      <c r="T200" s="208"/>
      <c r="AT200" s="209" t="s">
        <v>224</v>
      </c>
      <c r="AU200" s="209" t="s">
        <v>87</v>
      </c>
      <c r="AV200" s="12" t="s">
        <v>87</v>
      </c>
      <c r="AW200" s="12" t="s">
        <v>41</v>
      </c>
      <c r="AX200" s="12" t="s">
        <v>77</v>
      </c>
      <c r="AY200" s="209" t="s">
        <v>216</v>
      </c>
    </row>
    <row r="201" spans="2:65" s="12" customFormat="1" ht="13.5">
      <c r="B201" s="200"/>
      <c r="D201" s="192" t="s">
        <v>224</v>
      </c>
      <c r="E201" s="209" t="s">
        <v>101</v>
      </c>
      <c r="F201" s="210" t="s">
        <v>102</v>
      </c>
      <c r="H201" s="211">
        <v>2576</v>
      </c>
      <c r="I201" s="205"/>
      <c r="L201" s="200"/>
      <c r="M201" s="206"/>
      <c r="N201" s="207"/>
      <c r="O201" s="207"/>
      <c r="P201" s="207"/>
      <c r="Q201" s="207"/>
      <c r="R201" s="207"/>
      <c r="S201" s="207"/>
      <c r="T201" s="208"/>
      <c r="AT201" s="209" t="s">
        <v>224</v>
      </c>
      <c r="AU201" s="209" t="s">
        <v>87</v>
      </c>
      <c r="AV201" s="12" t="s">
        <v>87</v>
      </c>
      <c r="AW201" s="12" t="s">
        <v>41</v>
      </c>
      <c r="AX201" s="12" t="s">
        <v>77</v>
      </c>
      <c r="AY201" s="209" t="s">
        <v>216</v>
      </c>
    </row>
    <row r="202" spans="2:65" s="12" customFormat="1" ht="13.5">
      <c r="B202" s="200"/>
      <c r="D202" s="192" t="s">
        <v>224</v>
      </c>
      <c r="E202" s="209" t="s">
        <v>103</v>
      </c>
      <c r="F202" s="210" t="s">
        <v>104</v>
      </c>
      <c r="H202" s="211">
        <v>115</v>
      </c>
      <c r="I202" s="205"/>
      <c r="L202" s="200"/>
      <c r="M202" s="206"/>
      <c r="N202" s="207"/>
      <c r="O202" s="207"/>
      <c r="P202" s="207"/>
      <c r="Q202" s="207"/>
      <c r="R202" s="207"/>
      <c r="S202" s="207"/>
      <c r="T202" s="208"/>
      <c r="AT202" s="209" t="s">
        <v>224</v>
      </c>
      <c r="AU202" s="209" t="s">
        <v>87</v>
      </c>
      <c r="AV202" s="12" t="s">
        <v>87</v>
      </c>
      <c r="AW202" s="12" t="s">
        <v>41</v>
      </c>
      <c r="AX202" s="12" t="s">
        <v>77</v>
      </c>
      <c r="AY202" s="209" t="s">
        <v>216</v>
      </c>
    </row>
    <row r="203" spans="2:65" s="12" customFormat="1" ht="13.5">
      <c r="B203" s="200"/>
      <c r="D203" s="192" t="s">
        <v>224</v>
      </c>
      <c r="E203" s="209" t="s">
        <v>166</v>
      </c>
      <c r="F203" s="210" t="s">
        <v>167</v>
      </c>
      <c r="H203" s="211">
        <v>890</v>
      </c>
      <c r="I203" s="205"/>
      <c r="L203" s="200"/>
      <c r="M203" s="206"/>
      <c r="N203" s="207"/>
      <c r="O203" s="207"/>
      <c r="P203" s="207"/>
      <c r="Q203" s="207"/>
      <c r="R203" s="207"/>
      <c r="S203" s="207"/>
      <c r="T203" s="208"/>
      <c r="AT203" s="209" t="s">
        <v>224</v>
      </c>
      <c r="AU203" s="209" t="s">
        <v>87</v>
      </c>
      <c r="AV203" s="12" t="s">
        <v>87</v>
      </c>
      <c r="AW203" s="12" t="s">
        <v>41</v>
      </c>
      <c r="AX203" s="12" t="s">
        <v>77</v>
      </c>
      <c r="AY203" s="209" t="s">
        <v>216</v>
      </c>
    </row>
    <row r="204" spans="2:65" s="12" customFormat="1" ht="13.5">
      <c r="B204" s="200"/>
      <c r="D204" s="192" t="s">
        <v>224</v>
      </c>
      <c r="E204" s="209" t="s">
        <v>5</v>
      </c>
      <c r="F204" s="210" t="s">
        <v>430</v>
      </c>
      <c r="H204" s="211">
        <v>851.28</v>
      </c>
      <c r="I204" s="205"/>
      <c r="L204" s="200"/>
      <c r="M204" s="206"/>
      <c r="N204" s="207"/>
      <c r="O204" s="207"/>
      <c r="P204" s="207"/>
      <c r="Q204" s="207"/>
      <c r="R204" s="207"/>
      <c r="S204" s="207"/>
      <c r="T204" s="208"/>
      <c r="AT204" s="209" t="s">
        <v>224</v>
      </c>
      <c r="AU204" s="209" t="s">
        <v>87</v>
      </c>
      <c r="AV204" s="12" t="s">
        <v>87</v>
      </c>
      <c r="AW204" s="12" t="s">
        <v>41</v>
      </c>
      <c r="AX204" s="12" t="s">
        <v>77</v>
      </c>
      <c r="AY204" s="209" t="s">
        <v>216</v>
      </c>
    </row>
    <row r="205" spans="2:65" s="14" customFormat="1" ht="13.5">
      <c r="B205" s="220"/>
      <c r="D205" s="201" t="s">
        <v>224</v>
      </c>
      <c r="E205" s="221" t="s">
        <v>5</v>
      </c>
      <c r="F205" s="222" t="s">
        <v>331</v>
      </c>
      <c r="H205" s="223">
        <v>8562.2800000000007</v>
      </c>
      <c r="I205" s="224"/>
      <c r="L205" s="220"/>
      <c r="M205" s="225"/>
      <c r="N205" s="226"/>
      <c r="O205" s="226"/>
      <c r="P205" s="226"/>
      <c r="Q205" s="226"/>
      <c r="R205" s="226"/>
      <c r="S205" s="226"/>
      <c r="T205" s="227"/>
      <c r="AT205" s="228" t="s">
        <v>224</v>
      </c>
      <c r="AU205" s="228" t="s">
        <v>87</v>
      </c>
      <c r="AV205" s="14" t="s">
        <v>222</v>
      </c>
      <c r="AW205" s="14" t="s">
        <v>41</v>
      </c>
      <c r="AX205" s="14" t="s">
        <v>85</v>
      </c>
      <c r="AY205" s="228" t="s">
        <v>216</v>
      </c>
    </row>
    <row r="206" spans="2:65" s="1" customFormat="1" ht="31.5" customHeight="1">
      <c r="B206" s="178"/>
      <c r="C206" s="179" t="s">
        <v>431</v>
      </c>
      <c r="D206" s="179" t="s">
        <v>218</v>
      </c>
      <c r="E206" s="180" t="s">
        <v>432</v>
      </c>
      <c r="F206" s="181" t="s">
        <v>433</v>
      </c>
      <c r="G206" s="182" t="s">
        <v>236</v>
      </c>
      <c r="H206" s="183">
        <v>290</v>
      </c>
      <c r="I206" s="184"/>
      <c r="J206" s="185">
        <f>ROUND(I206*H206,2)</f>
        <v>0</v>
      </c>
      <c r="K206" s="181" t="s">
        <v>5</v>
      </c>
      <c r="L206" s="42"/>
      <c r="M206" s="186" t="s">
        <v>5</v>
      </c>
      <c r="N206" s="187" t="s">
        <v>48</v>
      </c>
      <c r="O206" s="43"/>
      <c r="P206" s="188">
        <f>O206*H206</f>
        <v>0</v>
      </c>
      <c r="Q206" s="188">
        <v>0</v>
      </c>
      <c r="R206" s="188">
        <f>Q206*H206</f>
        <v>0</v>
      </c>
      <c r="S206" s="188">
        <v>0</v>
      </c>
      <c r="T206" s="189">
        <f>S206*H206</f>
        <v>0</v>
      </c>
      <c r="AR206" s="24" t="s">
        <v>222</v>
      </c>
      <c r="AT206" s="24" t="s">
        <v>218</v>
      </c>
      <c r="AU206" s="24" t="s">
        <v>87</v>
      </c>
      <c r="AY206" s="24" t="s">
        <v>216</v>
      </c>
      <c r="BE206" s="190">
        <f>IF(N206="základní",J206,0)</f>
        <v>0</v>
      </c>
      <c r="BF206" s="190">
        <f>IF(N206="snížená",J206,0)</f>
        <v>0</v>
      </c>
      <c r="BG206" s="190">
        <f>IF(N206="zákl. přenesená",J206,0)</f>
        <v>0</v>
      </c>
      <c r="BH206" s="190">
        <f>IF(N206="sníž. přenesená",J206,0)</f>
        <v>0</v>
      </c>
      <c r="BI206" s="190">
        <f>IF(N206="nulová",J206,0)</f>
        <v>0</v>
      </c>
      <c r="BJ206" s="24" t="s">
        <v>85</v>
      </c>
      <c r="BK206" s="190">
        <f>ROUND(I206*H206,2)</f>
        <v>0</v>
      </c>
      <c r="BL206" s="24" t="s">
        <v>222</v>
      </c>
      <c r="BM206" s="24" t="s">
        <v>434</v>
      </c>
    </row>
    <row r="207" spans="2:65" s="12" customFormat="1" ht="13.5">
      <c r="B207" s="200"/>
      <c r="D207" s="201" t="s">
        <v>224</v>
      </c>
      <c r="E207" s="202" t="s">
        <v>5</v>
      </c>
      <c r="F207" s="203" t="s">
        <v>174</v>
      </c>
      <c r="H207" s="204">
        <v>290</v>
      </c>
      <c r="I207" s="205"/>
      <c r="L207" s="200"/>
      <c r="M207" s="206"/>
      <c r="N207" s="207"/>
      <c r="O207" s="207"/>
      <c r="P207" s="207"/>
      <c r="Q207" s="207"/>
      <c r="R207" s="207"/>
      <c r="S207" s="207"/>
      <c r="T207" s="208"/>
      <c r="AT207" s="209" t="s">
        <v>224</v>
      </c>
      <c r="AU207" s="209" t="s">
        <v>87</v>
      </c>
      <c r="AV207" s="12" t="s">
        <v>87</v>
      </c>
      <c r="AW207" s="12" t="s">
        <v>41</v>
      </c>
      <c r="AX207" s="12" t="s">
        <v>85</v>
      </c>
      <c r="AY207" s="209" t="s">
        <v>216</v>
      </c>
    </row>
    <row r="208" spans="2:65" s="1" customFormat="1" ht="22.5" customHeight="1">
      <c r="B208" s="178"/>
      <c r="C208" s="179" t="s">
        <v>180</v>
      </c>
      <c r="D208" s="179" t="s">
        <v>218</v>
      </c>
      <c r="E208" s="180" t="s">
        <v>435</v>
      </c>
      <c r="F208" s="181" t="s">
        <v>436</v>
      </c>
      <c r="G208" s="182" t="s">
        <v>221</v>
      </c>
      <c r="H208" s="183">
        <v>6</v>
      </c>
      <c r="I208" s="184"/>
      <c r="J208" s="185">
        <f>ROUND(I208*H208,2)</f>
        <v>0</v>
      </c>
      <c r="K208" s="181" t="s">
        <v>5</v>
      </c>
      <c r="L208" s="42"/>
      <c r="M208" s="186" t="s">
        <v>5</v>
      </c>
      <c r="N208" s="187" t="s">
        <v>48</v>
      </c>
      <c r="O208" s="43"/>
      <c r="P208" s="188">
        <f>O208*H208</f>
        <v>0</v>
      </c>
      <c r="Q208" s="188">
        <v>0</v>
      </c>
      <c r="R208" s="188">
        <f>Q208*H208</f>
        <v>0</v>
      </c>
      <c r="S208" s="188">
        <v>0</v>
      </c>
      <c r="T208" s="189">
        <f>S208*H208</f>
        <v>0</v>
      </c>
      <c r="AR208" s="24" t="s">
        <v>222</v>
      </c>
      <c r="AT208" s="24" t="s">
        <v>218</v>
      </c>
      <c r="AU208" s="24" t="s">
        <v>87</v>
      </c>
      <c r="AY208" s="24" t="s">
        <v>216</v>
      </c>
      <c r="BE208" s="190">
        <f>IF(N208="základní",J208,0)</f>
        <v>0</v>
      </c>
      <c r="BF208" s="190">
        <f>IF(N208="snížená",J208,0)</f>
        <v>0</v>
      </c>
      <c r="BG208" s="190">
        <f>IF(N208="zákl. přenesená",J208,0)</f>
        <v>0</v>
      </c>
      <c r="BH208" s="190">
        <f>IF(N208="sníž. přenesená",J208,0)</f>
        <v>0</v>
      </c>
      <c r="BI208" s="190">
        <f>IF(N208="nulová",J208,0)</f>
        <v>0</v>
      </c>
      <c r="BJ208" s="24" t="s">
        <v>85</v>
      </c>
      <c r="BK208" s="190">
        <f>ROUND(I208*H208,2)</f>
        <v>0</v>
      </c>
      <c r="BL208" s="24" t="s">
        <v>222</v>
      </c>
      <c r="BM208" s="24" t="s">
        <v>437</v>
      </c>
    </row>
    <row r="209" spans="2:65" s="10" customFormat="1" ht="29.85" customHeight="1">
      <c r="B209" s="164"/>
      <c r="D209" s="175" t="s">
        <v>76</v>
      </c>
      <c r="E209" s="176" t="s">
        <v>87</v>
      </c>
      <c r="F209" s="176" t="s">
        <v>438</v>
      </c>
      <c r="I209" s="167"/>
      <c r="J209" s="177">
        <f>BK209</f>
        <v>0</v>
      </c>
      <c r="L209" s="164"/>
      <c r="M209" s="169"/>
      <c r="N209" s="170"/>
      <c r="O209" s="170"/>
      <c r="P209" s="171">
        <f>P210</f>
        <v>0</v>
      </c>
      <c r="Q209" s="170"/>
      <c r="R209" s="171">
        <f>R210</f>
        <v>357.13499999999999</v>
      </c>
      <c r="S209" s="170"/>
      <c r="T209" s="172">
        <f>T210</f>
        <v>0</v>
      </c>
      <c r="AR209" s="165" t="s">
        <v>85</v>
      </c>
      <c r="AT209" s="173" t="s">
        <v>76</v>
      </c>
      <c r="AU209" s="173" t="s">
        <v>85</v>
      </c>
      <c r="AY209" s="165" t="s">
        <v>216</v>
      </c>
      <c r="BK209" s="174">
        <f>BK210</f>
        <v>0</v>
      </c>
    </row>
    <row r="210" spans="2:65" s="1" customFormat="1" ht="22.5" customHeight="1">
      <c r="B210" s="178"/>
      <c r="C210" s="179" t="s">
        <v>439</v>
      </c>
      <c r="D210" s="179" t="s">
        <v>218</v>
      </c>
      <c r="E210" s="180" t="s">
        <v>440</v>
      </c>
      <c r="F210" s="181" t="s">
        <v>441</v>
      </c>
      <c r="G210" s="182" t="s">
        <v>281</v>
      </c>
      <c r="H210" s="183">
        <v>1450</v>
      </c>
      <c r="I210" s="184"/>
      <c r="J210" s="185">
        <f>ROUND(I210*H210,2)</f>
        <v>0</v>
      </c>
      <c r="K210" s="181" t="s">
        <v>5</v>
      </c>
      <c r="L210" s="42"/>
      <c r="M210" s="186" t="s">
        <v>5</v>
      </c>
      <c r="N210" s="187" t="s">
        <v>48</v>
      </c>
      <c r="O210" s="43"/>
      <c r="P210" s="188">
        <f>O210*H210</f>
        <v>0</v>
      </c>
      <c r="Q210" s="188">
        <v>0.24629999999999999</v>
      </c>
      <c r="R210" s="188">
        <f>Q210*H210</f>
        <v>357.13499999999999</v>
      </c>
      <c r="S210" s="188">
        <v>0</v>
      </c>
      <c r="T210" s="189">
        <f>S210*H210</f>
        <v>0</v>
      </c>
      <c r="AR210" s="24" t="s">
        <v>222</v>
      </c>
      <c r="AT210" s="24" t="s">
        <v>218</v>
      </c>
      <c r="AU210" s="24" t="s">
        <v>87</v>
      </c>
      <c r="AY210" s="24" t="s">
        <v>216</v>
      </c>
      <c r="BE210" s="190">
        <f>IF(N210="základní",J210,0)</f>
        <v>0</v>
      </c>
      <c r="BF210" s="190">
        <f>IF(N210="snížená",J210,0)</f>
        <v>0</v>
      </c>
      <c r="BG210" s="190">
        <f>IF(N210="zákl. přenesená",J210,0)</f>
        <v>0</v>
      </c>
      <c r="BH210" s="190">
        <f>IF(N210="sníž. přenesená",J210,0)</f>
        <v>0</v>
      </c>
      <c r="BI210" s="190">
        <f>IF(N210="nulová",J210,0)</f>
        <v>0</v>
      </c>
      <c r="BJ210" s="24" t="s">
        <v>85</v>
      </c>
      <c r="BK210" s="190">
        <f>ROUND(I210*H210,2)</f>
        <v>0</v>
      </c>
      <c r="BL210" s="24" t="s">
        <v>222</v>
      </c>
      <c r="BM210" s="24" t="s">
        <v>442</v>
      </c>
    </row>
    <row r="211" spans="2:65" s="10" customFormat="1" ht="29.85" customHeight="1">
      <c r="B211" s="164"/>
      <c r="D211" s="175" t="s">
        <v>76</v>
      </c>
      <c r="E211" s="176" t="s">
        <v>242</v>
      </c>
      <c r="F211" s="176" t="s">
        <v>443</v>
      </c>
      <c r="I211" s="167"/>
      <c r="J211" s="177">
        <f>BK211</f>
        <v>0</v>
      </c>
      <c r="L211" s="164"/>
      <c r="M211" s="169"/>
      <c r="N211" s="170"/>
      <c r="O211" s="170"/>
      <c r="P211" s="171">
        <f>SUM(P212:P269)</f>
        <v>0</v>
      </c>
      <c r="Q211" s="170"/>
      <c r="R211" s="171">
        <f>SUM(R212:R269)</f>
        <v>622.86878000000002</v>
      </c>
      <c r="S211" s="170"/>
      <c r="T211" s="172">
        <f>SUM(T212:T269)</f>
        <v>0</v>
      </c>
      <c r="AR211" s="165" t="s">
        <v>85</v>
      </c>
      <c r="AT211" s="173" t="s">
        <v>76</v>
      </c>
      <c r="AU211" s="173" t="s">
        <v>85</v>
      </c>
      <c r="AY211" s="165" t="s">
        <v>216</v>
      </c>
      <c r="BK211" s="174">
        <f>SUM(BK212:BK269)</f>
        <v>0</v>
      </c>
    </row>
    <row r="212" spans="2:65" s="1" customFormat="1" ht="22.5" customHeight="1">
      <c r="B212" s="178"/>
      <c r="C212" s="179" t="s">
        <v>444</v>
      </c>
      <c r="D212" s="179" t="s">
        <v>218</v>
      </c>
      <c r="E212" s="180" t="s">
        <v>445</v>
      </c>
      <c r="F212" s="181" t="s">
        <v>446</v>
      </c>
      <c r="G212" s="182" t="s">
        <v>236</v>
      </c>
      <c r="H212" s="183">
        <v>5871.28</v>
      </c>
      <c r="I212" s="184"/>
      <c r="J212" s="185">
        <f>ROUND(I212*H212,2)</f>
        <v>0</v>
      </c>
      <c r="K212" s="181" t="s">
        <v>5</v>
      </c>
      <c r="L212" s="42"/>
      <c r="M212" s="186" t="s">
        <v>5</v>
      </c>
      <c r="N212" s="187" t="s">
        <v>48</v>
      </c>
      <c r="O212" s="43"/>
      <c r="P212" s="188">
        <f>O212*H212</f>
        <v>0</v>
      </c>
      <c r="Q212" s="188">
        <v>0</v>
      </c>
      <c r="R212" s="188">
        <f>Q212*H212</f>
        <v>0</v>
      </c>
      <c r="S212" s="188">
        <v>0</v>
      </c>
      <c r="T212" s="189">
        <f>S212*H212</f>
        <v>0</v>
      </c>
      <c r="AR212" s="24" t="s">
        <v>222</v>
      </c>
      <c r="AT212" s="24" t="s">
        <v>218</v>
      </c>
      <c r="AU212" s="24" t="s">
        <v>87</v>
      </c>
      <c r="AY212" s="24" t="s">
        <v>216</v>
      </c>
      <c r="BE212" s="190">
        <f>IF(N212="základní",J212,0)</f>
        <v>0</v>
      </c>
      <c r="BF212" s="190">
        <f>IF(N212="snížená",J212,0)</f>
        <v>0</v>
      </c>
      <c r="BG212" s="190">
        <f>IF(N212="zákl. přenesená",J212,0)</f>
        <v>0</v>
      </c>
      <c r="BH212" s="190">
        <f>IF(N212="sníž. přenesená",J212,0)</f>
        <v>0</v>
      </c>
      <c r="BI212" s="190">
        <f>IF(N212="nulová",J212,0)</f>
        <v>0</v>
      </c>
      <c r="BJ212" s="24" t="s">
        <v>85</v>
      </c>
      <c r="BK212" s="190">
        <f>ROUND(I212*H212,2)</f>
        <v>0</v>
      </c>
      <c r="BL212" s="24" t="s">
        <v>222</v>
      </c>
      <c r="BM212" s="24" t="s">
        <v>447</v>
      </c>
    </row>
    <row r="213" spans="2:65" s="12" customFormat="1" ht="13.5">
      <c r="B213" s="200"/>
      <c r="D213" s="192" t="s">
        <v>224</v>
      </c>
      <c r="E213" s="209" t="s">
        <v>5</v>
      </c>
      <c r="F213" s="210" t="s">
        <v>448</v>
      </c>
      <c r="H213" s="211">
        <v>851.28</v>
      </c>
      <c r="I213" s="205"/>
      <c r="L213" s="200"/>
      <c r="M213" s="206"/>
      <c r="N213" s="207"/>
      <c r="O213" s="207"/>
      <c r="P213" s="207"/>
      <c r="Q213" s="207"/>
      <c r="R213" s="207"/>
      <c r="S213" s="207"/>
      <c r="T213" s="208"/>
      <c r="AT213" s="209" t="s">
        <v>224</v>
      </c>
      <c r="AU213" s="209" t="s">
        <v>87</v>
      </c>
      <c r="AV213" s="12" t="s">
        <v>87</v>
      </c>
      <c r="AW213" s="12" t="s">
        <v>41</v>
      </c>
      <c r="AX213" s="12" t="s">
        <v>77</v>
      </c>
      <c r="AY213" s="209" t="s">
        <v>216</v>
      </c>
    </row>
    <row r="214" spans="2:65" s="12" customFormat="1" ht="13.5">
      <c r="B214" s="200"/>
      <c r="D214" s="192" t="s">
        <v>224</v>
      </c>
      <c r="E214" s="209" t="s">
        <v>5</v>
      </c>
      <c r="F214" s="210" t="s">
        <v>177</v>
      </c>
      <c r="H214" s="211">
        <v>3665</v>
      </c>
      <c r="I214" s="205"/>
      <c r="L214" s="200"/>
      <c r="M214" s="206"/>
      <c r="N214" s="207"/>
      <c r="O214" s="207"/>
      <c r="P214" s="207"/>
      <c r="Q214" s="207"/>
      <c r="R214" s="207"/>
      <c r="S214" s="207"/>
      <c r="T214" s="208"/>
      <c r="AT214" s="209" t="s">
        <v>224</v>
      </c>
      <c r="AU214" s="209" t="s">
        <v>87</v>
      </c>
      <c r="AV214" s="12" t="s">
        <v>87</v>
      </c>
      <c r="AW214" s="12" t="s">
        <v>41</v>
      </c>
      <c r="AX214" s="12" t="s">
        <v>77</v>
      </c>
      <c r="AY214" s="209" t="s">
        <v>216</v>
      </c>
    </row>
    <row r="215" spans="2:65" s="12" customFormat="1" ht="13.5">
      <c r="B215" s="200"/>
      <c r="D215" s="192" t="s">
        <v>224</v>
      </c>
      <c r="E215" s="209" t="s">
        <v>5</v>
      </c>
      <c r="F215" s="210" t="s">
        <v>179</v>
      </c>
      <c r="H215" s="211">
        <v>40</v>
      </c>
      <c r="I215" s="205"/>
      <c r="L215" s="200"/>
      <c r="M215" s="206"/>
      <c r="N215" s="207"/>
      <c r="O215" s="207"/>
      <c r="P215" s="207"/>
      <c r="Q215" s="207"/>
      <c r="R215" s="207"/>
      <c r="S215" s="207"/>
      <c r="T215" s="208"/>
      <c r="AT215" s="209" t="s">
        <v>224</v>
      </c>
      <c r="AU215" s="209" t="s">
        <v>87</v>
      </c>
      <c r="AV215" s="12" t="s">
        <v>87</v>
      </c>
      <c r="AW215" s="12" t="s">
        <v>41</v>
      </c>
      <c r="AX215" s="12" t="s">
        <v>77</v>
      </c>
      <c r="AY215" s="209" t="s">
        <v>216</v>
      </c>
    </row>
    <row r="216" spans="2:65" s="12" customFormat="1" ht="13.5">
      <c r="B216" s="200"/>
      <c r="D216" s="192" t="s">
        <v>224</v>
      </c>
      <c r="E216" s="209" t="s">
        <v>5</v>
      </c>
      <c r="F216" s="210" t="s">
        <v>181</v>
      </c>
      <c r="H216" s="211">
        <v>425</v>
      </c>
      <c r="I216" s="205"/>
      <c r="L216" s="200"/>
      <c r="M216" s="206"/>
      <c r="N216" s="207"/>
      <c r="O216" s="207"/>
      <c r="P216" s="207"/>
      <c r="Q216" s="207"/>
      <c r="R216" s="207"/>
      <c r="S216" s="207"/>
      <c r="T216" s="208"/>
      <c r="AT216" s="209" t="s">
        <v>224</v>
      </c>
      <c r="AU216" s="209" t="s">
        <v>87</v>
      </c>
      <c r="AV216" s="12" t="s">
        <v>87</v>
      </c>
      <c r="AW216" s="12" t="s">
        <v>41</v>
      </c>
      <c r="AX216" s="12" t="s">
        <v>77</v>
      </c>
      <c r="AY216" s="209" t="s">
        <v>216</v>
      </c>
    </row>
    <row r="217" spans="2:65" s="12" customFormat="1" ht="13.5">
      <c r="B217" s="200"/>
      <c r="D217" s="192" t="s">
        <v>224</v>
      </c>
      <c r="E217" s="209" t="s">
        <v>5</v>
      </c>
      <c r="F217" s="210" t="s">
        <v>166</v>
      </c>
      <c r="H217" s="211">
        <v>890</v>
      </c>
      <c r="I217" s="205"/>
      <c r="L217" s="200"/>
      <c r="M217" s="206"/>
      <c r="N217" s="207"/>
      <c r="O217" s="207"/>
      <c r="P217" s="207"/>
      <c r="Q217" s="207"/>
      <c r="R217" s="207"/>
      <c r="S217" s="207"/>
      <c r="T217" s="208"/>
      <c r="AT217" s="209" t="s">
        <v>224</v>
      </c>
      <c r="AU217" s="209" t="s">
        <v>87</v>
      </c>
      <c r="AV217" s="12" t="s">
        <v>87</v>
      </c>
      <c r="AW217" s="12" t="s">
        <v>41</v>
      </c>
      <c r="AX217" s="12" t="s">
        <v>77</v>
      </c>
      <c r="AY217" s="209" t="s">
        <v>216</v>
      </c>
    </row>
    <row r="218" spans="2:65" s="14" customFormat="1" ht="13.5">
      <c r="B218" s="220"/>
      <c r="D218" s="201" t="s">
        <v>224</v>
      </c>
      <c r="E218" s="221" t="s">
        <v>5</v>
      </c>
      <c r="F218" s="222" t="s">
        <v>331</v>
      </c>
      <c r="H218" s="223">
        <v>5871.28</v>
      </c>
      <c r="I218" s="224"/>
      <c r="L218" s="220"/>
      <c r="M218" s="225"/>
      <c r="N218" s="226"/>
      <c r="O218" s="226"/>
      <c r="P218" s="226"/>
      <c r="Q218" s="226"/>
      <c r="R218" s="226"/>
      <c r="S218" s="226"/>
      <c r="T218" s="227"/>
      <c r="AT218" s="228" t="s">
        <v>224</v>
      </c>
      <c r="AU218" s="228" t="s">
        <v>87</v>
      </c>
      <c r="AV218" s="14" t="s">
        <v>222</v>
      </c>
      <c r="AW218" s="14" t="s">
        <v>41</v>
      </c>
      <c r="AX218" s="14" t="s">
        <v>85</v>
      </c>
      <c r="AY218" s="228" t="s">
        <v>216</v>
      </c>
    </row>
    <row r="219" spans="2:65" s="1" customFormat="1" ht="22.5" customHeight="1">
      <c r="B219" s="178"/>
      <c r="C219" s="179" t="s">
        <v>449</v>
      </c>
      <c r="D219" s="179" t="s">
        <v>218</v>
      </c>
      <c r="E219" s="180" t="s">
        <v>450</v>
      </c>
      <c r="F219" s="181" t="s">
        <v>451</v>
      </c>
      <c r="G219" s="182" t="s">
        <v>236</v>
      </c>
      <c r="H219" s="183">
        <v>5871.28</v>
      </c>
      <c r="I219" s="184"/>
      <c r="J219" s="185">
        <f>ROUND(I219*H219,2)</f>
        <v>0</v>
      </c>
      <c r="K219" s="181" t="s">
        <v>5</v>
      </c>
      <c r="L219" s="42"/>
      <c r="M219" s="186" t="s">
        <v>5</v>
      </c>
      <c r="N219" s="187" t="s">
        <v>48</v>
      </c>
      <c r="O219" s="43"/>
      <c r="P219" s="188">
        <f>O219*H219</f>
        <v>0</v>
      </c>
      <c r="Q219" s="188">
        <v>0</v>
      </c>
      <c r="R219" s="188">
        <f>Q219*H219</f>
        <v>0</v>
      </c>
      <c r="S219" s="188">
        <v>0</v>
      </c>
      <c r="T219" s="189">
        <f>S219*H219</f>
        <v>0</v>
      </c>
      <c r="AR219" s="24" t="s">
        <v>222</v>
      </c>
      <c r="AT219" s="24" t="s">
        <v>218</v>
      </c>
      <c r="AU219" s="24" t="s">
        <v>87</v>
      </c>
      <c r="AY219" s="24" t="s">
        <v>216</v>
      </c>
      <c r="BE219" s="190">
        <f>IF(N219="základní",J219,0)</f>
        <v>0</v>
      </c>
      <c r="BF219" s="190">
        <f>IF(N219="snížená",J219,0)</f>
        <v>0</v>
      </c>
      <c r="BG219" s="190">
        <f>IF(N219="zákl. přenesená",J219,0)</f>
        <v>0</v>
      </c>
      <c r="BH219" s="190">
        <f>IF(N219="sníž. přenesená",J219,0)</f>
        <v>0</v>
      </c>
      <c r="BI219" s="190">
        <f>IF(N219="nulová",J219,0)</f>
        <v>0</v>
      </c>
      <c r="BJ219" s="24" t="s">
        <v>85</v>
      </c>
      <c r="BK219" s="190">
        <f>ROUND(I219*H219,2)</f>
        <v>0</v>
      </c>
      <c r="BL219" s="24" t="s">
        <v>222</v>
      </c>
      <c r="BM219" s="24" t="s">
        <v>452</v>
      </c>
    </row>
    <row r="220" spans="2:65" s="12" customFormat="1" ht="27">
      <c r="B220" s="200"/>
      <c r="D220" s="201" t="s">
        <v>224</v>
      </c>
      <c r="E220" s="202" t="s">
        <v>5</v>
      </c>
      <c r="F220" s="203" t="s">
        <v>453</v>
      </c>
      <c r="H220" s="204">
        <v>5871.28</v>
      </c>
      <c r="I220" s="205"/>
      <c r="L220" s="200"/>
      <c r="M220" s="206"/>
      <c r="N220" s="207"/>
      <c r="O220" s="207"/>
      <c r="P220" s="207"/>
      <c r="Q220" s="207"/>
      <c r="R220" s="207"/>
      <c r="S220" s="207"/>
      <c r="T220" s="208"/>
      <c r="AT220" s="209" t="s">
        <v>224</v>
      </c>
      <c r="AU220" s="209" t="s">
        <v>87</v>
      </c>
      <c r="AV220" s="12" t="s">
        <v>87</v>
      </c>
      <c r="AW220" s="12" t="s">
        <v>41</v>
      </c>
      <c r="AX220" s="12" t="s">
        <v>85</v>
      </c>
      <c r="AY220" s="209" t="s">
        <v>216</v>
      </c>
    </row>
    <row r="221" spans="2:65" s="1" customFormat="1" ht="22.5" customHeight="1">
      <c r="B221" s="178"/>
      <c r="C221" s="179" t="s">
        <v>454</v>
      </c>
      <c r="D221" s="179" t="s">
        <v>218</v>
      </c>
      <c r="E221" s="180" t="s">
        <v>455</v>
      </c>
      <c r="F221" s="181" t="s">
        <v>456</v>
      </c>
      <c r="G221" s="182" t="s">
        <v>236</v>
      </c>
      <c r="H221" s="183">
        <v>115</v>
      </c>
      <c r="I221" s="184"/>
      <c r="J221" s="185">
        <f>ROUND(I221*H221,2)</f>
        <v>0</v>
      </c>
      <c r="K221" s="181" t="s">
        <v>5</v>
      </c>
      <c r="L221" s="42"/>
      <c r="M221" s="186" t="s">
        <v>5</v>
      </c>
      <c r="N221" s="187" t="s">
        <v>48</v>
      </c>
      <c r="O221" s="43"/>
      <c r="P221" s="188">
        <f>O221*H221</f>
        <v>0</v>
      </c>
      <c r="Q221" s="188">
        <v>0</v>
      </c>
      <c r="R221" s="188">
        <f>Q221*H221</f>
        <v>0</v>
      </c>
      <c r="S221" s="188">
        <v>0</v>
      </c>
      <c r="T221" s="189">
        <f>S221*H221</f>
        <v>0</v>
      </c>
      <c r="AR221" s="24" t="s">
        <v>222</v>
      </c>
      <c r="AT221" s="24" t="s">
        <v>218</v>
      </c>
      <c r="AU221" s="24" t="s">
        <v>87</v>
      </c>
      <c r="AY221" s="24" t="s">
        <v>216</v>
      </c>
      <c r="BE221" s="190">
        <f>IF(N221="základní",J221,0)</f>
        <v>0</v>
      </c>
      <c r="BF221" s="190">
        <f>IF(N221="snížená",J221,0)</f>
        <v>0</v>
      </c>
      <c r="BG221" s="190">
        <f>IF(N221="zákl. přenesená",J221,0)</f>
        <v>0</v>
      </c>
      <c r="BH221" s="190">
        <f>IF(N221="sníž. přenesená",J221,0)</f>
        <v>0</v>
      </c>
      <c r="BI221" s="190">
        <f>IF(N221="nulová",J221,0)</f>
        <v>0</v>
      </c>
      <c r="BJ221" s="24" t="s">
        <v>85</v>
      </c>
      <c r="BK221" s="190">
        <f>ROUND(I221*H221,2)</f>
        <v>0</v>
      </c>
      <c r="BL221" s="24" t="s">
        <v>222</v>
      </c>
      <c r="BM221" s="24" t="s">
        <v>457</v>
      </c>
    </row>
    <row r="222" spans="2:65" s="12" customFormat="1" ht="13.5">
      <c r="B222" s="200"/>
      <c r="D222" s="201" t="s">
        <v>224</v>
      </c>
      <c r="E222" s="202" t="s">
        <v>5</v>
      </c>
      <c r="F222" s="203" t="s">
        <v>103</v>
      </c>
      <c r="H222" s="204">
        <v>115</v>
      </c>
      <c r="I222" s="205"/>
      <c r="L222" s="200"/>
      <c r="M222" s="206"/>
      <c r="N222" s="207"/>
      <c r="O222" s="207"/>
      <c r="P222" s="207"/>
      <c r="Q222" s="207"/>
      <c r="R222" s="207"/>
      <c r="S222" s="207"/>
      <c r="T222" s="208"/>
      <c r="AT222" s="209" t="s">
        <v>224</v>
      </c>
      <c r="AU222" s="209" t="s">
        <v>87</v>
      </c>
      <c r="AV222" s="12" t="s">
        <v>87</v>
      </c>
      <c r="AW222" s="12" t="s">
        <v>41</v>
      </c>
      <c r="AX222" s="12" t="s">
        <v>85</v>
      </c>
      <c r="AY222" s="209" t="s">
        <v>216</v>
      </c>
    </row>
    <row r="223" spans="2:65" s="1" customFormat="1" ht="22.5" customHeight="1">
      <c r="B223" s="178"/>
      <c r="C223" s="179" t="s">
        <v>458</v>
      </c>
      <c r="D223" s="179" t="s">
        <v>218</v>
      </c>
      <c r="E223" s="180" t="s">
        <v>459</v>
      </c>
      <c r="F223" s="181" t="s">
        <v>460</v>
      </c>
      <c r="G223" s="182" t="s">
        <v>236</v>
      </c>
      <c r="H223" s="183">
        <v>425</v>
      </c>
      <c r="I223" s="184"/>
      <c r="J223" s="185">
        <f>ROUND(I223*H223,2)</f>
        <v>0</v>
      </c>
      <c r="K223" s="181" t="s">
        <v>5</v>
      </c>
      <c r="L223" s="42"/>
      <c r="M223" s="186" t="s">
        <v>5</v>
      </c>
      <c r="N223" s="187" t="s">
        <v>48</v>
      </c>
      <c r="O223" s="43"/>
      <c r="P223" s="188">
        <f>O223*H223</f>
        <v>0</v>
      </c>
      <c r="Q223" s="188">
        <v>0</v>
      </c>
      <c r="R223" s="188">
        <f>Q223*H223</f>
        <v>0</v>
      </c>
      <c r="S223" s="188">
        <v>0</v>
      </c>
      <c r="T223" s="189">
        <f>S223*H223</f>
        <v>0</v>
      </c>
      <c r="AR223" s="24" t="s">
        <v>222</v>
      </c>
      <c r="AT223" s="24" t="s">
        <v>218</v>
      </c>
      <c r="AU223" s="24" t="s">
        <v>87</v>
      </c>
      <c r="AY223" s="24" t="s">
        <v>216</v>
      </c>
      <c r="BE223" s="190">
        <f>IF(N223="základní",J223,0)</f>
        <v>0</v>
      </c>
      <c r="BF223" s="190">
        <f>IF(N223="snížená",J223,0)</f>
        <v>0</v>
      </c>
      <c r="BG223" s="190">
        <f>IF(N223="zákl. přenesená",J223,0)</f>
        <v>0</v>
      </c>
      <c r="BH223" s="190">
        <f>IF(N223="sníž. přenesená",J223,0)</f>
        <v>0</v>
      </c>
      <c r="BI223" s="190">
        <f>IF(N223="nulová",J223,0)</f>
        <v>0</v>
      </c>
      <c r="BJ223" s="24" t="s">
        <v>85</v>
      </c>
      <c r="BK223" s="190">
        <f>ROUND(I223*H223,2)</f>
        <v>0</v>
      </c>
      <c r="BL223" s="24" t="s">
        <v>222</v>
      </c>
      <c r="BM223" s="24" t="s">
        <v>461</v>
      </c>
    </row>
    <row r="224" spans="2:65" s="12" customFormat="1" ht="13.5">
      <c r="B224" s="200"/>
      <c r="D224" s="201" t="s">
        <v>224</v>
      </c>
      <c r="E224" s="202" t="s">
        <v>5</v>
      </c>
      <c r="F224" s="203" t="s">
        <v>181</v>
      </c>
      <c r="H224" s="204">
        <v>425</v>
      </c>
      <c r="I224" s="205"/>
      <c r="L224" s="200"/>
      <c r="M224" s="206"/>
      <c r="N224" s="207"/>
      <c r="O224" s="207"/>
      <c r="P224" s="207"/>
      <c r="Q224" s="207"/>
      <c r="R224" s="207"/>
      <c r="S224" s="207"/>
      <c r="T224" s="208"/>
      <c r="AT224" s="209" t="s">
        <v>224</v>
      </c>
      <c r="AU224" s="209" t="s">
        <v>87</v>
      </c>
      <c r="AV224" s="12" t="s">
        <v>87</v>
      </c>
      <c r="AW224" s="12" t="s">
        <v>41</v>
      </c>
      <c r="AX224" s="12" t="s">
        <v>85</v>
      </c>
      <c r="AY224" s="209" t="s">
        <v>216</v>
      </c>
    </row>
    <row r="225" spans="2:65" s="1" customFormat="1" ht="22.5" customHeight="1">
      <c r="B225" s="178"/>
      <c r="C225" s="179" t="s">
        <v>462</v>
      </c>
      <c r="D225" s="179" t="s">
        <v>218</v>
      </c>
      <c r="E225" s="180" t="s">
        <v>463</v>
      </c>
      <c r="F225" s="181" t="s">
        <v>464</v>
      </c>
      <c r="G225" s="182" t="s">
        <v>236</v>
      </c>
      <c r="H225" s="183">
        <v>115</v>
      </c>
      <c r="I225" s="184"/>
      <c r="J225" s="185">
        <f>ROUND(I225*H225,2)</f>
        <v>0</v>
      </c>
      <c r="K225" s="181" t="s">
        <v>5</v>
      </c>
      <c r="L225" s="42"/>
      <c r="M225" s="186" t="s">
        <v>5</v>
      </c>
      <c r="N225" s="187" t="s">
        <v>48</v>
      </c>
      <c r="O225" s="43"/>
      <c r="P225" s="188">
        <f>O225*H225</f>
        <v>0</v>
      </c>
      <c r="Q225" s="188">
        <v>0</v>
      </c>
      <c r="R225" s="188">
        <f>Q225*H225</f>
        <v>0</v>
      </c>
      <c r="S225" s="188">
        <v>0</v>
      </c>
      <c r="T225" s="189">
        <f>S225*H225</f>
        <v>0</v>
      </c>
      <c r="AR225" s="24" t="s">
        <v>222</v>
      </c>
      <c r="AT225" s="24" t="s">
        <v>218</v>
      </c>
      <c r="AU225" s="24" t="s">
        <v>87</v>
      </c>
      <c r="AY225" s="24" t="s">
        <v>216</v>
      </c>
      <c r="BE225" s="190">
        <f>IF(N225="základní",J225,0)</f>
        <v>0</v>
      </c>
      <c r="BF225" s="190">
        <f>IF(N225="snížená",J225,0)</f>
        <v>0</v>
      </c>
      <c r="BG225" s="190">
        <f>IF(N225="zákl. přenesená",J225,0)</f>
        <v>0</v>
      </c>
      <c r="BH225" s="190">
        <f>IF(N225="sníž. přenesená",J225,0)</f>
        <v>0</v>
      </c>
      <c r="BI225" s="190">
        <f>IF(N225="nulová",J225,0)</f>
        <v>0</v>
      </c>
      <c r="BJ225" s="24" t="s">
        <v>85</v>
      </c>
      <c r="BK225" s="190">
        <f>ROUND(I225*H225,2)</f>
        <v>0</v>
      </c>
      <c r="BL225" s="24" t="s">
        <v>222</v>
      </c>
      <c r="BM225" s="24" t="s">
        <v>465</v>
      </c>
    </row>
    <row r="226" spans="2:65" s="12" customFormat="1" ht="13.5">
      <c r="B226" s="200"/>
      <c r="D226" s="201" t="s">
        <v>224</v>
      </c>
      <c r="E226" s="202" t="s">
        <v>5</v>
      </c>
      <c r="F226" s="203" t="s">
        <v>103</v>
      </c>
      <c r="H226" s="204">
        <v>115</v>
      </c>
      <c r="I226" s="205"/>
      <c r="L226" s="200"/>
      <c r="M226" s="206"/>
      <c r="N226" s="207"/>
      <c r="O226" s="207"/>
      <c r="P226" s="207"/>
      <c r="Q226" s="207"/>
      <c r="R226" s="207"/>
      <c r="S226" s="207"/>
      <c r="T226" s="208"/>
      <c r="AT226" s="209" t="s">
        <v>224</v>
      </c>
      <c r="AU226" s="209" t="s">
        <v>87</v>
      </c>
      <c r="AV226" s="12" t="s">
        <v>87</v>
      </c>
      <c r="AW226" s="12" t="s">
        <v>41</v>
      </c>
      <c r="AX226" s="12" t="s">
        <v>85</v>
      </c>
      <c r="AY226" s="209" t="s">
        <v>216</v>
      </c>
    </row>
    <row r="227" spans="2:65" s="1" customFormat="1" ht="22.5" customHeight="1">
      <c r="B227" s="178"/>
      <c r="C227" s="179" t="s">
        <v>466</v>
      </c>
      <c r="D227" s="179" t="s">
        <v>218</v>
      </c>
      <c r="E227" s="180" t="s">
        <v>467</v>
      </c>
      <c r="F227" s="181" t="s">
        <v>468</v>
      </c>
      <c r="G227" s="182" t="s">
        <v>236</v>
      </c>
      <c r="H227" s="183">
        <v>2576</v>
      </c>
      <c r="I227" s="184"/>
      <c r="J227" s="185">
        <f>ROUND(I227*H227,2)</f>
        <v>0</v>
      </c>
      <c r="K227" s="181" t="s">
        <v>5</v>
      </c>
      <c r="L227" s="42"/>
      <c r="M227" s="186" t="s">
        <v>5</v>
      </c>
      <c r="N227" s="187" t="s">
        <v>48</v>
      </c>
      <c r="O227" s="43"/>
      <c r="P227" s="188">
        <f>O227*H227</f>
        <v>0</v>
      </c>
      <c r="Q227" s="188">
        <v>0</v>
      </c>
      <c r="R227" s="188">
        <f>Q227*H227</f>
        <v>0</v>
      </c>
      <c r="S227" s="188">
        <v>0</v>
      </c>
      <c r="T227" s="189">
        <f>S227*H227</f>
        <v>0</v>
      </c>
      <c r="AR227" s="24" t="s">
        <v>222</v>
      </c>
      <c r="AT227" s="24" t="s">
        <v>218</v>
      </c>
      <c r="AU227" s="24" t="s">
        <v>87</v>
      </c>
      <c r="AY227" s="24" t="s">
        <v>216</v>
      </c>
      <c r="BE227" s="190">
        <f>IF(N227="základní",J227,0)</f>
        <v>0</v>
      </c>
      <c r="BF227" s="190">
        <f>IF(N227="snížená",J227,0)</f>
        <v>0</v>
      </c>
      <c r="BG227" s="190">
        <f>IF(N227="zákl. přenesená",J227,0)</f>
        <v>0</v>
      </c>
      <c r="BH227" s="190">
        <f>IF(N227="sníž. přenesená",J227,0)</f>
        <v>0</v>
      </c>
      <c r="BI227" s="190">
        <f>IF(N227="nulová",J227,0)</f>
        <v>0</v>
      </c>
      <c r="BJ227" s="24" t="s">
        <v>85</v>
      </c>
      <c r="BK227" s="190">
        <f>ROUND(I227*H227,2)</f>
        <v>0</v>
      </c>
      <c r="BL227" s="24" t="s">
        <v>222</v>
      </c>
      <c r="BM227" s="24" t="s">
        <v>469</v>
      </c>
    </row>
    <row r="228" spans="2:65" s="12" customFormat="1" ht="13.5">
      <c r="B228" s="200"/>
      <c r="D228" s="201" t="s">
        <v>224</v>
      </c>
      <c r="E228" s="202" t="s">
        <v>5</v>
      </c>
      <c r="F228" s="203" t="s">
        <v>470</v>
      </c>
      <c r="H228" s="204">
        <v>2576</v>
      </c>
      <c r="I228" s="205"/>
      <c r="L228" s="200"/>
      <c r="M228" s="206"/>
      <c r="N228" s="207"/>
      <c r="O228" s="207"/>
      <c r="P228" s="207"/>
      <c r="Q228" s="207"/>
      <c r="R228" s="207"/>
      <c r="S228" s="207"/>
      <c r="T228" s="208"/>
      <c r="AT228" s="209" t="s">
        <v>224</v>
      </c>
      <c r="AU228" s="209" t="s">
        <v>87</v>
      </c>
      <c r="AV228" s="12" t="s">
        <v>87</v>
      </c>
      <c r="AW228" s="12" t="s">
        <v>41</v>
      </c>
      <c r="AX228" s="12" t="s">
        <v>85</v>
      </c>
      <c r="AY228" s="209" t="s">
        <v>216</v>
      </c>
    </row>
    <row r="229" spans="2:65" s="1" customFormat="1" ht="22.5" customHeight="1">
      <c r="B229" s="178"/>
      <c r="C229" s="179" t="s">
        <v>471</v>
      </c>
      <c r="D229" s="179" t="s">
        <v>218</v>
      </c>
      <c r="E229" s="180" t="s">
        <v>472</v>
      </c>
      <c r="F229" s="181" t="s">
        <v>473</v>
      </c>
      <c r="G229" s="182" t="s">
        <v>236</v>
      </c>
      <c r="H229" s="183">
        <v>1355</v>
      </c>
      <c r="I229" s="184"/>
      <c r="J229" s="185">
        <f>ROUND(I229*H229,2)</f>
        <v>0</v>
      </c>
      <c r="K229" s="181" t="s">
        <v>5</v>
      </c>
      <c r="L229" s="42"/>
      <c r="M229" s="186" t="s">
        <v>5</v>
      </c>
      <c r="N229" s="187" t="s">
        <v>48</v>
      </c>
      <c r="O229" s="43"/>
      <c r="P229" s="188">
        <f>O229*H229</f>
        <v>0</v>
      </c>
      <c r="Q229" s="188">
        <v>0</v>
      </c>
      <c r="R229" s="188">
        <f>Q229*H229</f>
        <v>0</v>
      </c>
      <c r="S229" s="188">
        <v>0</v>
      </c>
      <c r="T229" s="189">
        <f>S229*H229</f>
        <v>0</v>
      </c>
      <c r="AR229" s="24" t="s">
        <v>222</v>
      </c>
      <c r="AT229" s="24" t="s">
        <v>218</v>
      </c>
      <c r="AU229" s="24" t="s">
        <v>87</v>
      </c>
      <c r="AY229" s="24" t="s">
        <v>216</v>
      </c>
      <c r="BE229" s="190">
        <f>IF(N229="základní",J229,0)</f>
        <v>0</v>
      </c>
      <c r="BF229" s="190">
        <f>IF(N229="snížená",J229,0)</f>
        <v>0</v>
      </c>
      <c r="BG229" s="190">
        <f>IF(N229="zákl. přenesená",J229,0)</f>
        <v>0</v>
      </c>
      <c r="BH229" s="190">
        <f>IF(N229="sníž. přenesená",J229,0)</f>
        <v>0</v>
      </c>
      <c r="BI229" s="190">
        <f>IF(N229="nulová",J229,0)</f>
        <v>0</v>
      </c>
      <c r="BJ229" s="24" t="s">
        <v>85</v>
      </c>
      <c r="BK229" s="190">
        <f>ROUND(I229*H229,2)</f>
        <v>0</v>
      </c>
      <c r="BL229" s="24" t="s">
        <v>222</v>
      </c>
      <c r="BM229" s="24" t="s">
        <v>474</v>
      </c>
    </row>
    <row r="230" spans="2:65" s="12" customFormat="1" ht="13.5">
      <c r="B230" s="200"/>
      <c r="D230" s="192" t="s">
        <v>224</v>
      </c>
      <c r="E230" s="209" t="s">
        <v>5</v>
      </c>
      <c r="F230" s="210" t="s">
        <v>179</v>
      </c>
      <c r="H230" s="211">
        <v>40</v>
      </c>
      <c r="I230" s="205"/>
      <c r="L230" s="200"/>
      <c r="M230" s="206"/>
      <c r="N230" s="207"/>
      <c r="O230" s="207"/>
      <c r="P230" s="207"/>
      <c r="Q230" s="207"/>
      <c r="R230" s="207"/>
      <c r="S230" s="207"/>
      <c r="T230" s="208"/>
      <c r="AT230" s="209" t="s">
        <v>224</v>
      </c>
      <c r="AU230" s="209" t="s">
        <v>87</v>
      </c>
      <c r="AV230" s="12" t="s">
        <v>87</v>
      </c>
      <c r="AW230" s="12" t="s">
        <v>41</v>
      </c>
      <c r="AX230" s="12" t="s">
        <v>77</v>
      </c>
      <c r="AY230" s="209" t="s">
        <v>216</v>
      </c>
    </row>
    <row r="231" spans="2:65" s="12" customFormat="1" ht="13.5">
      <c r="B231" s="200"/>
      <c r="D231" s="192" t="s">
        <v>224</v>
      </c>
      <c r="E231" s="209" t="s">
        <v>5</v>
      </c>
      <c r="F231" s="210" t="s">
        <v>181</v>
      </c>
      <c r="H231" s="211">
        <v>425</v>
      </c>
      <c r="I231" s="205"/>
      <c r="L231" s="200"/>
      <c r="M231" s="206"/>
      <c r="N231" s="207"/>
      <c r="O231" s="207"/>
      <c r="P231" s="207"/>
      <c r="Q231" s="207"/>
      <c r="R231" s="207"/>
      <c r="S231" s="207"/>
      <c r="T231" s="208"/>
      <c r="AT231" s="209" t="s">
        <v>224</v>
      </c>
      <c r="AU231" s="209" t="s">
        <v>87</v>
      </c>
      <c r="AV231" s="12" t="s">
        <v>87</v>
      </c>
      <c r="AW231" s="12" t="s">
        <v>41</v>
      </c>
      <c r="AX231" s="12" t="s">
        <v>77</v>
      </c>
      <c r="AY231" s="209" t="s">
        <v>216</v>
      </c>
    </row>
    <row r="232" spans="2:65" s="12" customFormat="1" ht="13.5">
      <c r="B232" s="200"/>
      <c r="D232" s="192" t="s">
        <v>224</v>
      </c>
      <c r="E232" s="209" t="s">
        <v>5</v>
      </c>
      <c r="F232" s="210" t="s">
        <v>166</v>
      </c>
      <c r="H232" s="211">
        <v>890</v>
      </c>
      <c r="I232" s="205"/>
      <c r="L232" s="200"/>
      <c r="M232" s="206"/>
      <c r="N232" s="207"/>
      <c r="O232" s="207"/>
      <c r="P232" s="207"/>
      <c r="Q232" s="207"/>
      <c r="R232" s="207"/>
      <c r="S232" s="207"/>
      <c r="T232" s="208"/>
      <c r="AT232" s="209" t="s">
        <v>224</v>
      </c>
      <c r="AU232" s="209" t="s">
        <v>87</v>
      </c>
      <c r="AV232" s="12" t="s">
        <v>87</v>
      </c>
      <c r="AW232" s="12" t="s">
        <v>41</v>
      </c>
      <c r="AX232" s="12" t="s">
        <v>77</v>
      </c>
      <c r="AY232" s="209" t="s">
        <v>216</v>
      </c>
    </row>
    <row r="233" spans="2:65" s="14" customFormat="1" ht="13.5">
      <c r="B233" s="220"/>
      <c r="D233" s="201" t="s">
        <v>224</v>
      </c>
      <c r="E233" s="221" t="s">
        <v>5</v>
      </c>
      <c r="F233" s="222" t="s">
        <v>331</v>
      </c>
      <c r="H233" s="223">
        <v>1355</v>
      </c>
      <c r="I233" s="224"/>
      <c r="L233" s="220"/>
      <c r="M233" s="225"/>
      <c r="N233" s="226"/>
      <c r="O233" s="226"/>
      <c r="P233" s="226"/>
      <c r="Q233" s="226"/>
      <c r="R233" s="226"/>
      <c r="S233" s="226"/>
      <c r="T233" s="227"/>
      <c r="AT233" s="228" t="s">
        <v>224</v>
      </c>
      <c r="AU233" s="228" t="s">
        <v>87</v>
      </c>
      <c r="AV233" s="14" t="s">
        <v>222</v>
      </c>
      <c r="AW233" s="14" t="s">
        <v>41</v>
      </c>
      <c r="AX233" s="14" t="s">
        <v>85</v>
      </c>
      <c r="AY233" s="228" t="s">
        <v>216</v>
      </c>
    </row>
    <row r="234" spans="2:65" s="1" customFormat="1" ht="22.5" customHeight="1">
      <c r="B234" s="178"/>
      <c r="C234" s="179" t="s">
        <v>475</v>
      </c>
      <c r="D234" s="179" t="s">
        <v>218</v>
      </c>
      <c r="E234" s="180" t="s">
        <v>476</v>
      </c>
      <c r="F234" s="181" t="s">
        <v>477</v>
      </c>
      <c r="G234" s="182" t="s">
        <v>236</v>
      </c>
      <c r="H234" s="183">
        <v>4516.28</v>
      </c>
      <c r="I234" s="184"/>
      <c r="J234" s="185">
        <f>ROUND(I234*H234,2)</f>
        <v>0</v>
      </c>
      <c r="K234" s="181" t="s">
        <v>5</v>
      </c>
      <c r="L234" s="42"/>
      <c r="M234" s="186" t="s">
        <v>5</v>
      </c>
      <c r="N234" s="187" t="s">
        <v>48</v>
      </c>
      <c r="O234" s="43"/>
      <c r="P234" s="188">
        <f>O234*H234</f>
        <v>0</v>
      </c>
      <c r="Q234" s="188">
        <v>0</v>
      </c>
      <c r="R234" s="188">
        <f>Q234*H234</f>
        <v>0</v>
      </c>
      <c r="S234" s="188">
        <v>0</v>
      </c>
      <c r="T234" s="189">
        <f>S234*H234</f>
        <v>0</v>
      </c>
      <c r="AR234" s="24" t="s">
        <v>222</v>
      </c>
      <c r="AT234" s="24" t="s">
        <v>218</v>
      </c>
      <c r="AU234" s="24" t="s">
        <v>87</v>
      </c>
      <c r="AY234" s="24" t="s">
        <v>216</v>
      </c>
      <c r="BE234" s="190">
        <f>IF(N234="základní",J234,0)</f>
        <v>0</v>
      </c>
      <c r="BF234" s="190">
        <f>IF(N234="snížená",J234,0)</f>
        <v>0</v>
      </c>
      <c r="BG234" s="190">
        <f>IF(N234="zákl. přenesená",J234,0)</f>
        <v>0</v>
      </c>
      <c r="BH234" s="190">
        <f>IF(N234="sníž. přenesená",J234,0)</f>
        <v>0</v>
      </c>
      <c r="BI234" s="190">
        <f>IF(N234="nulová",J234,0)</f>
        <v>0</v>
      </c>
      <c r="BJ234" s="24" t="s">
        <v>85</v>
      </c>
      <c r="BK234" s="190">
        <f>ROUND(I234*H234,2)</f>
        <v>0</v>
      </c>
      <c r="BL234" s="24" t="s">
        <v>222</v>
      </c>
      <c r="BM234" s="24" t="s">
        <v>478</v>
      </c>
    </row>
    <row r="235" spans="2:65" s="12" customFormat="1" ht="13.5">
      <c r="B235" s="200"/>
      <c r="D235" s="192" t="s">
        <v>224</v>
      </c>
      <c r="E235" s="209" t="s">
        <v>5</v>
      </c>
      <c r="F235" s="210" t="s">
        <v>479</v>
      </c>
      <c r="H235" s="211">
        <v>3665</v>
      </c>
      <c r="I235" s="205"/>
      <c r="L235" s="200"/>
      <c r="M235" s="206"/>
      <c r="N235" s="207"/>
      <c r="O235" s="207"/>
      <c r="P235" s="207"/>
      <c r="Q235" s="207"/>
      <c r="R235" s="207"/>
      <c r="S235" s="207"/>
      <c r="T235" s="208"/>
      <c r="AT235" s="209" t="s">
        <v>224</v>
      </c>
      <c r="AU235" s="209" t="s">
        <v>87</v>
      </c>
      <c r="AV235" s="12" t="s">
        <v>87</v>
      </c>
      <c r="AW235" s="12" t="s">
        <v>41</v>
      </c>
      <c r="AX235" s="12" t="s">
        <v>77</v>
      </c>
      <c r="AY235" s="209" t="s">
        <v>216</v>
      </c>
    </row>
    <row r="236" spans="2:65" s="12" customFormat="1" ht="13.5">
      <c r="B236" s="200"/>
      <c r="D236" s="192" t="s">
        <v>224</v>
      </c>
      <c r="E236" s="209" t="s">
        <v>5</v>
      </c>
      <c r="F236" s="210" t="s">
        <v>430</v>
      </c>
      <c r="H236" s="211">
        <v>851.28</v>
      </c>
      <c r="I236" s="205"/>
      <c r="L236" s="200"/>
      <c r="M236" s="206"/>
      <c r="N236" s="207"/>
      <c r="O236" s="207"/>
      <c r="P236" s="207"/>
      <c r="Q236" s="207"/>
      <c r="R236" s="207"/>
      <c r="S236" s="207"/>
      <c r="T236" s="208"/>
      <c r="AT236" s="209" t="s">
        <v>224</v>
      </c>
      <c r="AU236" s="209" t="s">
        <v>87</v>
      </c>
      <c r="AV236" s="12" t="s">
        <v>87</v>
      </c>
      <c r="AW236" s="12" t="s">
        <v>41</v>
      </c>
      <c r="AX236" s="12" t="s">
        <v>77</v>
      </c>
      <c r="AY236" s="209" t="s">
        <v>216</v>
      </c>
    </row>
    <row r="237" spans="2:65" s="14" customFormat="1" ht="13.5">
      <c r="B237" s="220"/>
      <c r="D237" s="201" t="s">
        <v>224</v>
      </c>
      <c r="E237" s="221" t="s">
        <v>5</v>
      </c>
      <c r="F237" s="222" t="s">
        <v>331</v>
      </c>
      <c r="H237" s="223">
        <v>4516.28</v>
      </c>
      <c r="I237" s="224"/>
      <c r="L237" s="220"/>
      <c r="M237" s="225"/>
      <c r="N237" s="226"/>
      <c r="O237" s="226"/>
      <c r="P237" s="226"/>
      <c r="Q237" s="226"/>
      <c r="R237" s="226"/>
      <c r="S237" s="226"/>
      <c r="T237" s="227"/>
      <c r="AT237" s="228" t="s">
        <v>224</v>
      </c>
      <c r="AU237" s="228" t="s">
        <v>87</v>
      </c>
      <c r="AV237" s="14" t="s">
        <v>222</v>
      </c>
      <c r="AW237" s="14" t="s">
        <v>41</v>
      </c>
      <c r="AX237" s="14" t="s">
        <v>85</v>
      </c>
      <c r="AY237" s="228" t="s">
        <v>216</v>
      </c>
    </row>
    <row r="238" spans="2:65" s="1" customFormat="1" ht="22.5" customHeight="1">
      <c r="B238" s="178"/>
      <c r="C238" s="179" t="s">
        <v>480</v>
      </c>
      <c r="D238" s="179" t="s">
        <v>218</v>
      </c>
      <c r="E238" s="180" t="s">
        <v>481</v>
      </c>
      <c r="F238" s="181" t="s">
        <v>482</v>
      </c>
      <c r="G238" s="182" t="s">
        <v>236</v>
      </c>
      <c r="H238" s="183">
        <v>1355</v>
      </c>
      <c r="I238" s="184"/>
      <c r="J238" s="185">
        <f>ROUND(I238*H238,2)</f>
        <v>0</v>
      </c>
      <c r="K238" s="181" t="s">
        <v>5</v>
      </c>
      <c r="L238" s="42"/>
      <c r="M238" s="186" t="s">
        <v>5</v>
      </c>
      <c r="N238" s="187" t="s">
        <v>48</v>
      </c>
      <c r="O238" s="43"/>
      <c r="P238" s="188">
        <f>O238*H238</f>
        <v>0</v>
      </c>
      <c r="Q238" s="188">
        <v>0</v>
      </c>
      <c r="R238" s="188">
        <f>Q238*H238</f>
        <v>0</v>
      </c>
      <c r="S238" s="188">
        <v>0</v>
      </c>
      <c r="T238" s="189">
        <f>S238*H238</f>
        <v>0</v>
      </c>
      <c r="AR238" s="24" t="s">
        <v>222</v>
      </c>
      <c r="AT238" s="24" t="s">
        <v>218</v>
      </c>
      <c r="AU238" s="24" t="s">
        <v>87</v>
      </c>
      <c r="AY238" s="24" t="s">
        <v>216</v>
      </c>
      <c r="BE238" s="190">
        <f>IF(N238="základní",J238,0)</f>
        <v>0</v>
      </c>
      <c r="BF238" s="190">
        <f>IF(N238="snížená",J238,0)</f>
        <v>0</v>
      </c>
      <c r="BG238" s="190">
        <f>IF(N238="zákl. přenesená",J238,0)</f>
        <v>0</v>
      </c>
      <c r="BH238" s="190">
        <f>IF(N238="sníž. přenesená",J238,0)</f>
        <v>0</v>
      </c>
      <c r="BI238" s="190">
        <f>IF(N238="nulová",J238,0)</f>
        <v>0</v>
      </c>
      <c r="BJ238" s="24" t="s">
        <v>85</v>
      </c>
      <c r="BK238" s="190">
        <f>ROUND(I238*H238,2)</f>
        <v>0</v>
      </c>
      <c r="BL238" s="24" t="s">
        <v>222</v>
      </c>
      <c r="BM238" s="24" t="s">
        <v>483</v>
      </c>
    </row>
    <row r="239" spans="2:65" s="12" customFormat="1" ht="13.5">
      <c r="B239" s="200"/>
      <c r="D239" s="201" t="s">
        <v>224</v>
      </c>
      <c r="E239" s="202" t="s">
        <v>5</v>
      </c>
      <c r="F239" s="203" t="s">
        <v>484</v>
      </c>
      <c r="H239" s="204">
        <v>1355</v>
      </c>
      <c r="I239" s="205"/>
      <c r="L239" s="200"/>
      <c r="M239" s="206"/>
      <c r="N239" s="207"/>
      <c r="O239" s="207"/>
      <c r="P239" s="207"/>
      <c r="Q239" s="207"/>
      <c r="R239" s="207"/>
      <c r="S239" s="207"/>
      <c r="T239" s="208"/>
      <c r="AT239" s="209" t="s">
        <v>224</v>
      </c>
      <c r="AU239" s="209" t="s">
        <v>87</v>
      </c>
      <c r="AV239" s="12" t="s">
        <v>87</v>
      </c>
      <c r="AW239" s="12" t="s">
        <v>41</v>
      </c>
      <c r="AX239" s="12" t="s">
        <v>85</v>
      </c>
      <c r="AY239" s="209" t="s">
        <v>216</v>
      </c>
    </row>
    <row r="240" spans="2:65" s="1" customFormat="1" ht="22.5" customHeight="1">
      <c r="B240" s="178"/>
      <c r="C240" s="179" t="s">
        <v>485</v>
      </c>
      <c r="D240" s="179" t="s">
        <v>218</v>
      </c>
      <c r="E240" s="180" t="s">
        <v>486</v>
      </c>
      <c r="F240" s="181" t="s">
        <v>487</v>
      </c>
      <c r="G240" s="182" t="s">
        <v>236</v>
      </c>
      <c r="H240" s="183">
        <v>3665</v>
      </c>
      <c r="I240" s="184"/>
      <c r="J240" s="185">
        <f>ROUND(I240*H240,2)</f>
        <v>0</v>
      </c>
      <c r="K240" s="181" t="s">
        <v>5</v>
      </c>
      <c r="L240" s="42"/>
      <c r="M240" s="186" t="s">
        <v>5</v>
      </c>
      <c r="N240" s="187" t="s">
        <v>48</v>
      </c>
      <c r="O240" s="43"/>
      <c r="P240" s="188">
        <f>O240*H240</f>
        <v>0</v>
      </c>
      <c r="Q240" s="188">
        <v>0</v>
      </c>
      <c r="R240" s="188">
        <f>Q240*H240</f>
        <v>0</v>
      </c>
      <c r="S240" s="188">
        <v>0</v>
      </c>
      <c r="T240" s="189">
        <f>S240*H240</f>
        <v>0</v>
      </c>
      <c r="AR240" s="24" t="s">
        <v>222</v>
      </c>
      <c r="AT240" s="24" t="s">
        <v>218</v>
      </c>
      <c r="AU240" s="24" t="s">
        <v>87</v>
      </c>
      <c r="AY240" s="24" t="s">
        <v>216</v>
      </c>
      <c r="BE240" s="190">
        <f>IF(N240="základní",J240,0)</f>
        <v>0</v>
      </c>
      <c r="BF240" s="190">
        <f>IF(N240="snížená",J240,0)</f>
        <v>0</v>
      </c>
      <c r="BG240" s="190">
        <f>IF(N240="zákl. přenesená",J240,0)</f>
        <v>0</v>
      </c>
      <c r="BH240" s="190">
        <f>IF(N240="sníž. přenesená",J240,0)</f>
        <v>0</v>
      </c>
      <c r="BI240" s="190">
        <f>IF(N240="nulová",J240,0)</f>
        <v>0</v>
      </c>
      <c r="BJ240" s="24" t="s">
        <v>85</v>
      </c>
      <c r="BK240" s="190">
        <f>ROUND(I240*H240,2)</f>
        <v>0</v>
      </c>
      <c r="BL240" s="24" t="s">
        <v>222</v>
      </c>
      <c r="BM240" s="24" t="s">
        <v>488</v>
      </c>
    </row>
    <row r="241" spans="2:65" s="12" customFormat="1" ht="13.5">
      <c r="B241" s="200"/>
      <c r="D241" s="201" t="s">
        <v>224</v>
      </c>
      <c r="E241" s="202" t="s">
        <v>5</v>
      </c>
      <c r="F241" s="203" t="s">
        <v>177</v>
      </c>
      <c r="H241" s="204">
        <v>3665</v>
      </c>
      <c r="I241" s="205"/>
      <c r="L241" s="200"/>
      <c r="M241" s="206"/>
      <c r="N241" s="207"/>
      <c r="O241" s="207"/>
      <c r="P241" s="207"/>
      <c r="Q241" s="207"/>
      <c r="R241" s="207"/>
      <c r="S241" s="207"/>
      <c r="T241" s="208"/>
      <c r="AT241" s="209" t="s">
        <v>224</v>
      </c>
      <c r="AU241" s="209" t="s">
        <v>87</v>
      </c>
      <c r="AV241" s="12" t="s">
        <v>87</v>
      </c>
      <c r="AW241" s="12" t="s">
        <v>41</v>
      </c>
      <c r="AX241" s="12" t="s">
        <v>85</v>
      </c>
      <c r="AY241" s="209" t="s">
        <v>216</v>
      </c>
    </row>
    <row r="242" spans="2:65" s="1" customFormat="1" ht="22.5" customHeight="1">
      <c r="B242" s="178"/>
      <c r="C242" s="179" t="s">
        <v>489</v>
      </c>
      <c r="D242" s="179" t="s">
        <v>218</v>
      </c>
      <c r="E242" s="180" t="s">
        <v>490</v>
      </c>
      <c r="F242" s="181" t="s">
        <v>491</v>
      </c>
      <c r="G242" s="182" t="s">
        <v>236</v>
      </c>
      <c r="H242" s="183">
        <v>115</v>
      </c>
      <c r="I242" s="184"/>
      <c r="J242" s="185">
        <f>ROUND(I242*H242,2)</f>
        <v>0</v>
      </c>
      <c r="K242" s="181" t="s">
        <v>5</v>
      </c>
      <c r="L242" s="42"/>
      <c r="M242" s="186" t="s">
        <v>5</v>
      </c>
      <c r="N242" s="187" t="s">
        <v>48</v>
      </c>
      <c r="O242" s="43"/>
      <c r="P242" s="188">
        <f>O242*H242</f>
        <v>0</v>
      </c>
      <c r="Q242" s="188">
        <v>0</v>
      </c>
      <c r="R242" s="188">
        <f>Q242*H242</f>
        <v>0</v>
      </c>
      <c r="S242" s="188">
        <v>0</v>
      </c>
      <c r="T242" s="189">
        <f>S242*H242</f>
        <v>0</v>
      </c>
      <c r="AR242" s="24" t="s">
        <v>222</v>
      </c>
      <c r="AT242" s="24" t="s">
        <v>218</v>
      </c>
      <c r="AU242" s="24" t="s">
        <v>87</v>
      </c>
      <c r="AY242" s="24" t="s">
        <v>216</v>
      </c>
      <c r="BE242" s="190">
        <f>IF(N242="základní",J242,0)</f>
        <v>0</v>
      </c>
      <c r="BF242" s="190">
        <f>IF(N242="snížená",J242,0)</f>
        <v>0</v>
      </c>
      <c r="BG242" s="190">
        <f>IF(N242="zákl. přenesená",J242,0)</f>
        <v>0</v>
      </c>
      <c r="BH242" s="190">
        <f>IF(N242="sníž. přenesená",J242,0)</f>
        <v>0</v>
      </c>
      <c r="BI242" s="190">
        <f>IF(N242="nulová",J242,0)</f>
        <v>0</v>
      </c>
      <c r="BJ242" s="24" t="s">
        <v>85</v>
      </c>
      <c r="BK242" s="190">
        <f>ROUND(I242*H242,2)</f>
        <v>0</v>
      </c>
      <c r="BL242" s="24" t="s">
        <v>222</v>
      </c>
      <c r="BM242" s="24" t="s">
        <v>492</v>
      </c>
    </row>
    <row r="243" spans="2:65" s="12" customFormat="1" ht="13.5">
      <c r="B243" s="200"/>
      <c r="D243" s="201" t="s">
        <v>224</v>
      </c>
      <c r="E243" s="202" t="s">
        <v>5</v>
      </c>
      <c r="F243" s="203" t="s">
        <v>103</v>
      </c>
      <c r="H243" s="204">
        <v>115</v>
      </c>
      <c r="I243" s="205"/>
      <c r="L243" s="200"/>
      <c r="M243" s="206"/>
      <c r="N243" s="207"/>
      <c r="O243" s="207"/>
      <c r="P243" s="207"/>
      <c r="Q243" s="207"/>
      <c r="R243" s="207"/>
      <c r="S243" s="207"/>
      <c r="T243" s="208"/>
      <c r="AT243" s="209" t="s">
        <v>224</v>
      </c>
      <c r="AU243" s="209" t="s">
        <v>87</v>
      </c>
      <c r="AV243" s="12" t="s">
        <v>87</v>
      </c>
      <c r="AW243" s="12" t="s">
        <v>41</v>
      </c>
      <c r="AX243" s="12" t="s">
        <v>85</v>
      </c>
      <c r="AY243" s="209" t="s">
        <v>216</v>
      </c>
    </row>
    <row r="244" spans="2:65" s="1" customFormat="1" ht="22.5" customHeight="1">
      <c r="B244" s="178"/>
      <c r="C244" s="179" t="s">
        <v>493</v>
      </c>
      <c r="D244" s="179" t="s">
        <v>218</v>
      </c>
      <c r="E244" s="180" t="s">
        <v>494</v>
      </c>
      <c r="F244" s="181" t="s">
        <v>495</v>
      </c>
      <c r="G244" s="182" t="s">
        <v>236</v>
      </c>
      <c r="H244" s="183">
        <v>3301.5</v>
      </c>
      <c r="I244" s="184"/>
      <c r="J244" s="185">
        <f>ROUND(I244*H244,2)</f>
        <v>0</v>
      </c>
      <c r="K244" s="181" t="s">
        <v>5</v>
      </c>
      <c r="L244" s="42"/>
      <c r="M244" s="186" t="s">
        <v>5</v>
      </c>
      <c r="N244" s="187" t="s">
        <v>48</v>
      </c>
      <c r="O244" s="43"/>
      <c r="P244" s="188">
        <f>O244*H244</f>
        <v>0</v>
      </c>
      <c r="Q244" s="188">
        <v>6.0099999999999997E-3</v>
      </c>
      <c r="R244" s="188">
        <f>Q244*H244</f>
        <v>19.842015</v>
      </c>
      <c r="S244" s="188">
        <v>0</v>
      </c>
      <c r="T244" s="189">
        <f>S244*H244</f>
        <v>0</v>
      </c>
      <c r="AR244" s="24" t="s">
        <v>222</v>
      </c>
      <c r="AT244" s="24" t="s">
        <v>218</v>
      </c>
      <c r="AU244" s="24" t="s">
        <v>87</v>
      </c>
      <c r="AY244" s="24" t="s">
        <v>216</v>
      </c>
      <c r="BE244" s="190">
        <f>IF(N244="základní",J244,0)</f>
        <v>0</v>
      </c>
      <c r="BF244" s="190">
        <f>IF(N244="snížená",J244,0)</f>
        <v>0</v>
      </c>
      <c r="BG244" s="190">
        <f>IF(N244="zákl. přenesená",J244,0)</f>
        <v>0</v>
      </c>
      <c r="BH244" s="190">
        <f>IF(N244="sníž. přenesená",J244,0)</f>
        <v>0</v>
      </c>
      <c r="BI244" s="190">
        <f>IF(N244="nulová",J244,0)</f>
        <v>0</v>
      </c>
      <c r="BJ244" s="24" t="s">
        <v>85</v>
      </c>
      <c r="BK244" s="190">
        <f>ROUND(I244*H244,2)</f>
        <v>0</v>
      </c>
      <c r="BL244" s="24" t="s">
        <v>222</v>
      </c>
      <c r="BM244" s="24" t="s">
        <v>496</v>
      </c>
    </row>
    <row r="245" spans="2:65" s="12" customFormat="1" ht="13.5">
      <c r="B245" s="200"/>
      <c r="D245" s="201" t="s">
        <v>224</v>
      </c>
      <c r="E245" s="202" t="s">
        <v>5</v>
      </c>
      <c r="F245" s="203" t="s">
        <v>497</v>
      </c>
      <c r="H245" s="204">
        <v>3301.5</v>
      </c>
      <c r="I245" s="205"/>
      <c r="L245" s="200"/>
      <c r="M245" s="206"/>
      <c r="N245" s="207"/>
      <c r="O245" s="207"/>
      <c r="P245" s="207"/>
      <c r="Q245" s="207"/>
      <c r="R245" s="207"/>
      <c r="S245" s="207"/>
      <c r="T245" s="208"/>
      <c r="AT245" s="209" t="s">
        <v>224</v>
      </c>
      <c r="AU245" s="209" t="s">
        <v>87</v>
      </c>
      <c r="AV245" s="12" t="s">
        <v>87</v>
      </c>
      <c r="AW245" s="12" t="s">
        <v>41</v>
      </c>
      <c r="AX245" s="12" t="s">
        <v>85</v>
      </c>
      <c r="AY245" s="209" t="s">
        <v>216</v>
      </c>
    </row>
    <row r="246" spans="2:65" s="1" customFormat="1" ht="22.5" customHeight="1">
      <c r="B246" s="178"/>
      <c r="C246" s="179" t="s">
        <v>498</v>
      </c>
      <c r="D246" s="179" t="s">
        <v>218</v>
      </c>
      <c r="E246" s="180" t="s">
        <v>499</v>
      </c>
      <c r="F246" s="181" t="s">
        <v>500</v>
      </c>
      <c r="G246" s="182" t="s">
        <v>236</v>
      </c>
      <c r="H246" s="183">
        <v>3301.5</v>
      </c>
      <c r="I246" s="184"/>
      <c r="J246" s="185">
        <f>ROUND(I246*H246,2)</f>
        <v>0</v>
      </c>
      <c r="K246" s="181" t="s">
        <v>5</v>
      </c>
      <c r="L246" s="42"/>
      <c r="M246" s="186" t="s">
        <v>5</v>
      </c>
      <c r="N246" s="187" t="s">
        <v>48</v>
      </c>
      <c r="O246" s="43"/>
      <c r="P246" s="188">
        <f>O246*H246</f>
        <v>0</v>
      </c>
      <c r="Q246" s="188">
        <v>7.1000000000000002E-4</v>
      </c>
      <c r="R246" s="188">
        <f>Q246*H246</f>
        <v>2.3440650000000001</v>
      </c>
      <c r="S246" s="188">
        <v>0</v>
      </c>
      <c r="T246" s="189">
        <f>S246*H246</f>
        <v>0</v>
      </c>
      <c r="AR246" s="24" t="s">
        <v>222</v>
      </c>
      <c r="AT246" s="24" t="s">
        <v>218</v>
      </c>
      <c r="AU246" s="24" t="s">
        <v>87</v>
      </c>
      <c r="AY246" s="24" t="s">
        <v>216</v>
      </c>
      <c r="BE246" s="190">
        <f>IF(N246="základní",J246,0)</f>
        <v>0</v>
      </c>
      <c r="BF246" s="190">
        <f>IF(N246="snížená",J246,0)</f>
        <v>0</v>
      </c>
      <c r="BG246" s="190">
        <f>IF(N246="zákl. přenesená",J246,0)</f>
        <v>0</v>
      </c>
      <c r="BH246" s="190">
        <f>IF(N246="sníž. přenesená",J246,0)</f>
        <v>0</v>
      </c>
      <c r="BI246" s="190">
        <f>IF(N246="nulová",J246,0)</f>
        <v>0</v>
      </c>
      <c r="BJ246" s="24" t="s">
        <v>85</v>
      </c>
      <c r="BK246" s="190">
        <f>ROUND(I246*H246,2)</f>
        <v>0</v>
      </c>
      <c r="BL246" s="24" t="s">
        <v>222</v>
      </c>
      <c r="BM246" s="24" t="s">
        <v>501</v>
      </c>
    </row>
    <row r="247" spans="2:65" s="12" customFormat="1" ht="13.5">
      <c r="B247" s="200"/>
      <c r="D247" s="201" t="s">
        <v>224</v>
      </c>
      <c r="E247" s="202" t="s">
        <v>5</v>
      </c>
      <c r="F247" s="203" t="s">
        <v>497</v>
      </c>
      <c r="H247" s="204">
        <v>3301.5</v>
      </c>
      <c r="I247" s="205"/>
      <c r="L247" s="200"/>
      <c r="M247" s="206"/>
      <c r="N247" s="207"/>
      <c r="O247" s="207"/>
      <c r="P247" s="207"/>
      <c r="Q247" s="207"/>
      <c r="R247" s="207"/>
      <c r="S247" s="207"/>
      <c r="T247" s="208"/>
      <c r="AT247" s="209" t="s">
        <v>224</v>
      </c>
      <c r="AU247" s="209" t="s">
        <v>87</v>
      </c>
      <c r="AV247" s="12" t="s">
        <v>87</v>
      </c>
      <c r="AW247" s="12" t="s">
        <v>41</v>
      </c>
      <c r="AX247" s="12" t="s">
        <v>85</v>
      </c>
      <c r="AY247" s="209" t="s">
        <v>216</v>
      </c>
    </row>
    <row r="248" spans="2:65" s="1" customFormat="1" ht="31.5" customHeight="1">
      <c r="B248" s="178"/>
      <c r="C248" s="179" t="s">
        <v>502</v>
      </c>
      <c r="D248" s="179" t="s">
        <v>218</v>
      </c>
      <c r="E248" s="180" t="s">
        <v>503</v>
      </c>
      <c r="F248" s="181" t="s">
        <v>504</v>
      </c>
      <c r="G248" s="182" t="s">
        <v>236</v>
      </c>
      <c r="H248" s="183">
        <v>3301.5</v>
      </c>
      <c r="I248" s="184"/>
      <c r="J248" s="185">
        <f>ROUND(I248*H248,2)</f>
        <v>0</v>
      </c>
      <c r="K248" s="181" t="s">
        <v>5</v>
      </c>
      <c r="L248" s="42"/>
      <c r="M248" s="186" t="s">
        <v>5</v>
      </c>
      <c r="N248" s="187" t="s">
        <v>48</v>
      </c>
      <c r="O248" s="43"/>
      <c r="P248" s="188">
        <f>O248*H248</f>
        <v>0</v>
      </c>
      <c r="Q248" s="188">
        <v>0</v>
      </c>
      <c r="R248" s="188">
        <f>Q248*H248</f>
        <v>0</v>
      </c>
      <c r="S248" s="188">
        <v>0</v>
      </c>
      <c r="T248" s="189">
        <f>S248*H248</f>
        <v>0</v>
      </c>
      <c r="AR248" s="24" t="s">
        <v>222</v>
      </c>
      <c r="AT248" s="24" t="s">
        <v>218</v>
      </c>
      <c r="AU248" s="24" t="s">
        <v>87</v>
      </c>
      <c r="AY248" s="24" t="s">
        <v>216</v>
      </c>
      <c r="BE248" s="190">
        <f>IF(N248="základní",J248,0)</f>
        <v>0</v>
      </c>
      <c r="BF248" s="190">
        <f>IF(N248="snížená",J248,0)</f>
        <v>0</v>
      </c>
      <c r="BG248" s="190">
        <f>IF(N248="zákl. přenesená",J248,0)</f>
        <v>0</v>
      </c>
      <c r="BH248" s="190">
        <f>IF(N248="sníž. přenesená",J248,0)</f>
        <v>0</v>
      </c>
      <c r="BI248" s="190">
        <f>IF(N248="nulová",J248,0)</f>
        <v>0</v>
      </c>
      <c r="BJ248" s="24" t="s">
        <v>85</v>
      </c>
      <c r="BK248" s="190">
        <f>ROUND(I248*H248,2)</f>
        <v>0</v>
      </c>
      <c r="BL248" s="24" t="s">
        <v>222</v>
      </c>
      <c r="BM248" s="24" t="s">
        <v>505</v>
      </c>
    </row>
    <row r="249" spans="2:65" s="12" customFormat="1" ht="13.5">
      <c r="B249" s="200"/>
      <c r="D249" s="201" t="s">
        <v>224</v>
      </c>
      <c r="E249" s="202" t="s">
        <v>5</v>
      </c>
      <c r="F249" s="203" t="s">
        <v>497</v>
      </c>
      <c r="H249" s="204">
        <v>3301.5</v>
      </c>
      <c r="I249" s="205"/>
      <c r="L249" s="200"/>
      <c r="M249" s="206"/>
      <c r="N249" s="207"/>
      <c r="O249" s="207"/>
      <c r="P249" s="207"/>
      <c r="Q249" s="207"/>
      <c r="R249" s="207"/>
      <c r="S249" s="207"/>
      <c r="T249" s="208"/>
      <c r="AT249" s="209" t="s">
        <v>224</v>
      </c>
      <c r="AU249" s="209" t="s">
        <v>87</v>
      </c>
      <c r="AV249" s="12" t="s">
        <v>87</v>
      </c>
      <c r="AW249" s="12" t="s">
        <v>41</v>
      </c>
      <c r="AX249" s="12" t="s">
        <v>85</v>
      </c>
      <c r="AY249" s="209" t="s">
        <v>216</v>
      </c>
    </row>
    <row r="250" spans="2:65" s="1" customFormat="1" ht="22.5" customHeight="1">
      <c r="B250" s="178"/>
      <c r="C250" s="179" t="s">
        <v>506</v>
      </c>
      <c r="D250" s="179" t="s">
        <v>218</v>
      </c>
      <c r="E250" s="180" t="s">
        <v>507</v>
      </c>
      <c r="F250" s="181" t="s">
        <v>508</v>
      </c>
      <c r="G250" s="182" t="s">
        <v>236</v>
      </c>
      <c r="H250" s="183">
        <v>3301.5</v>
      </c>
      <c r="I250" s="184"/>
      <c r="J250" s="185">
        <f>ROUND(I250*H250,2)</f>
        <v>0</v>
      </c>
      <c r="K250" s="181" t="s">
        <v>5</v>
      </c>
      <c r="L250" s="42"/>
      <c r="M250" s="186" t="s">
        <v>5</v>
      </c>
      <c r="N250" s="187" t="s">
        <v>48</v>
      </c>
      <c r="O250" s="43"/>
      <c r="P250" s="188">
        <f>O250*H250</f>
        <v>0</v>
      </c>
      <c r="Q250" s="188">
        <v>0</v>
      </c>
      <c r="R250" s="188">
        <f>Q250*H250</f>
        <v>0</v>
      </c>
      <c r="S250" s="188">
        <v>0</v>
      </c>
      <c r="T250" s="189">
        <f>S250*H250</f>
        <v>0</v>
      </c>
      <c r="AR250" s="24" t="s">
        <v>222</v>
      </c>
      <c r="AT250" s="24" t="s">
        <v>218</v>
      </c>
      <c r="AU250" s="24" t="s">
        <v>87</v>
      </c>
      <c r="AY250" s="24" t="s">
        <v>216</v>
      </c>
      <c r="BE250" s="190">
        <f>IF(N250="základní",J250,0)</f>
        <v>0</v>
      </c>
      <c r="BF250" s="190">
        <f>IF(N250="snížená",J250,0)</f>
        <v>0</v>
      </c>
      <c r="BG250" s="190">
        <f>IF(N250="zákl. přenesená",J250,0)</f>
        <v>0</v>
      </c>
      <c r="BH250" s="190">
        <f>IF(N250="sníž. přenesená",J250,0)</f>
        <v>0</v>
      </c>
      <c r="BI250" s="190">
        <f>IF(N250="nulová",J250,0)</f>
        <v>0</v>
      </c>
      <c r="BJ250" s="24" t="s">
        <v>85</v>
      </c>
      <c r="BK250" s="190">
        <f>ROUND(I250*H250,2)</f>
        <v>0</v>
      </c>
      <c r="BL250" s="24" t="s">
        <v>222</v>
      </c>
      <c r="BM250" s="24" t="s">
        <v>509</v>
      </c>
    </row>
    <row r="251" spans="2:65" s="12" customFormat="1" ht="13.5">
      <c r="B251" s="200"/>
      <c r="D251" s="201" t="s">
        <v>224</v>
      </c>
      <c r="E251" s="202" t="s">
        <v>5</v>
      </c>
      <c r="F251" s="203" t="s">
        <v>497</v>
      </c>
      <c r="H251" s="204">
        <v>3301.5</v>
      </c>
      <c r="I251" s="205"/>
      <c r="L251" s="200"/>
      <c r="M251" s="206"/>
      <c r="N251" s="207"/>
      <c r="O251" s="207"/>
      <c r="P251" s="207"/>
      <c r="Q251" s="207"/>
      <c r="R251" s="207"/>
      <c r="S251" s="207"/>
      <c r="T251" s="208"/>
      <c r="AT251" s="209" t="s">
        <v>224</v>
      </c>
      <c r="AU251" s="209" t="s">
        <v>87</v>
      </c>
      <c r="AV251" s="12" t="s">
        <v>87</v>
      </c>
      <c r="AW251" s="12" t="s">
        <v>41</v>
      </c>
      <c r="AX251" s="12" t="s">
        <v>85</v>
      </c>
      <c r="AY251" s="209" t="s">
        <v>216</v>
      </c>
    </row>
    <row r="252" spans="2:65" s="1" customFormat="1" ht="22.5" customHeight="1">
      <c r="B252" s="178"/>
      <c r="C252" s="179" t="s">
        <v>510</v>
      </c>
      <c r="D252" s="179" t="s">
        <v>218</v>
      </c>
      <c r="E252" s="180" t="s">
        <v>511</v>
      </c>
      <c r="F252" s="181" t="s">
        <v>512</v>
      </c>
      <c r="G252" s="182" t="s">
        <v>236</v>
      </c>
      <c r="H252" s="183">
        <v>2576</v>
      </c>
      <c r="I252" s="184"/>
      <c r="J252" s="185">
        <f>ROUND(I252*H252,2)</f>
        <v>0</v>
      </c>
      <c r="K252" s="181" t="s">
        <v>5</v>
      </c>
      <c r="L252" s="42"/>
      <c r="M252" s="186" t="s">
        <v>5</v>
      </c>
      <c r="N252" s="187" t="s">
        <v>48</v>
      </c>
      <c r="O252" s="43"/>
      <c r="P252" s="188">
        <f>O252*H252</f>
        <v>0</v>
      </c>
      <c r="Q252" s="188">
        <v>8.4250000000000005E-2</v>
      </c>
      <c r="R252" s="188">
        <f>Q252*H252</f>
        <v>217.02800000000002</v>
      </c>
      <c r="S252" s="188">
        <v>0</v>
      </c>
      <c r="T252" s="189">
        <f>S252*H252</f>
        <v>0</v>
      </c>
      <c r="AR252" s="24" t="s">
        <v>222</v>
      </c>
      <c r="AT252" s="24" t="s">
        <v>218</v>
      </c>
      <c r="AU252" s="24" t="s">
        <v>87</v>
      </c>
      <c r="AY252" s="24" t="s">
        <v>216</v>
      </c>
      <c r="BE252" s="190">
        <f>IF(N252="základní",J252,0)</f>
        <v>0</v>
      </c>
      <c r="BF252" s="190">
        <f>IF(N252="snížená",J252,0)</f>
        <v>0</v>
      </c>
      <c r="BG252" s="190">
        <f>IF(N252="zákl. přenesená",J252,0)</f>
        <v>0</v>
      </c>
      <c r="BH252" s="190">
        <f>IF(N252="sníž. přenesená",J252,0)</f>
        <v>0</v>
      </c>
      <c r="BI252" s="190">
        <f>IF(N252="nulová",J252,0)</f>
        <v>0</v>
      </c>
      <c r="BJ252" s="24" t="s">
        <v>85</v>
      </c>
      <c r="BK252" s="190">
        <f>ROUND(I252*H252,2)</f>
        <v>0</v>
      </c>
      <c r="BL252" s="24" t="s">
        <v>222</v>
      </c>
      <c r="BM252" s="24" t="s">
        <v>513</v>
      </c>
    </row>
    <row r="253" spans="2:65" s="12" customFormat="1" ht="13.5">
      <c r="B253" s="200"/>
      <c r="D253" s="201" t="s">
        <v>224</v>
      </c>
      <c r="E253" s="202" t="s">
        <v>5</v>
      </c>
      <c r="F253" s="203" t="s">
        <v>101</v>
      </c>
      <c r="H253" s="204">
        <v>2576</v>
      </c>
      <c r="I253" s="205"/>
      <c r="L253" s="200"/>
      <c r="M253" s="206"/>
      <c r="N253" s="207"/>
      <c r="O253" s="207"/>
      <c r="P253" s="207"/>
      <c r="Q253" s="207"/>
      <c r="R253" s="207"/>
      <c r="S253" s="207"/>
      <c r="T253" s="208"/>
      <c r="AT253" s="209" t="s">
        <v>224</v>
      </c>
      <c r="AU253" s="209" t="s">
        <v>87</v>
      </c>
      <c r="AV253" s="12" t="s">
        <v>87</v>
      </c>
      <c r="AW253" s="12" t="s">
        <v>41</v>
      </c>
      <c r="AX253" s="12" t="s">
        <v>85</v>
      </c>
      <c r="AY253" s="209" t="s">
        <v>216</v>
      </c>
    </row>
    <row r="254" spans="2:65" s="1" customFormat="1" ht="22.5" customHeight="1">
      <c r="B254" s="178"/>
      <c r="C254" s="229" t="s">
        <v>514</v>
      </c>
      <c r="D254" s="229" t="s">
        <v>404</v>
      </c>
      <c r="E254" s="230" t="s">
        <v>515</v>
      </c>
      <c r="F254" s="231" t="s">
        <v>516</v>
      </c>
      <c r="G254" s="232" t="s">
        <v>236</v>
      </c>
      <c r="H254" s="233">
        <v>2579.58</v>
      </c>
      <c r="I254" s="234"/>
      <c r="J254" s="235">
        <f>ROUND(I254*H254,2)</f>
        <v>0</v>
      </c>
      <c r="K254" s="231" t="s">
        <v>5</v>
      </c>
      <c r="L254" s="236"/>
      <c r="M254" s="237" t="s">
        <v>5</v>
      </c>
      <c r="N254" s="238" t="s">
        <v>48</v>
      </c>
      <c r="O254" s="43"/>
      <c r="P254" s="188">
        <f>O254*H254</f>
        <v>0</v>
      </c>
      <c r="Q254" s="188">
        <v>0</v>
      </c>
      <c r="R254" s="188">
        <f>Q254*H254</f>
        <v>0</v>
      </c>
      <c r="S254" s="188">
        <v>0</v>
      </c>
      <c r="T254" s="189">
        <f>S254*H254</f>
        <v>0</v>
      </c>
      <c r="AR254" s="24" t="s">
        <v>256</v>
      </c>
      <c r="AT254" s="24" t="s">
        <v>404</v>
      </c>
      <c r="AU254" s="24" t="s">
        <v>87</v>
      </c>
      <c r="AY254" s="24" t="s">
        <v>216</v>
      </c>
      <c r="BE254" s="190">
        <f>IF(N254="základní",J254,0)</f>
        <v>0</v>
      </c>
      <c r="BF254" s="190">
        <f>IF(N254="snížená",J254,0)</f>
        <v>0</v>
      </c>
      <c r="BG254" s="190">
        <f>IF(N254="zákl. přenesená",J254,0)</f>
        <v>0</v>
      </c>
      <c r="BH254" s="190">
        <f>IF(N254="sníž. přenesená",J254,0)</f>
        <v>0</v>
      </c>
      <c r="BI254" s="190">
        <f>IF(N254="nulová",J254,0)</f>
        <v>0</v>
      </c>
      <c r="BJ254" s="24" t="s">
        <v>85</v>
      </c>
      <c r="BK254" s="190">
        <f>ROUND(I254*H254,2)</f>
        <v>0</v>
      </c>
      <c r="BL254" s="24" t="s">
        <v>222</v>
      </c>
      <c r="BM254" s="24" t="s">
        <v>517</v>
      </c>
    </row>
    <row r="255" spans="2:65" s="12" customFormat="1" ht="13.5">
      <c r="B255" s="200"/>
      <c r="D255" s="201" t="s">
        <v>224</v>
      </c>
      <c r="E255" s="202" t="s">
        <v>5</v>
      </c>
      <c r="F255" s="203" t="s">
        <v>518</v>
      </c>
      <c r="H255" s="204">
        <v>2579.58</v>
      </c>
      <c r="I255" s="205"/>
      <c r="L255" s="200"/>
      <c r="M255" s="206"/>
      <c r="N255" s="207"/>
      <c r="O255" s="207"/>
      <c r="P255" s="207"/>
      <c r="Q255" s="207"/>
      <c r="R255" s="207"/>
      <c r="S255" s="207"/>
      <c r="T255" s="208"/>
      <c r="AT255" s="209" t="s">
        <v>224</v>
      </c>
      <c r="AU255" s="209" t="s">
        <v>87</v>
      </c>
      <c r="AV255" s="12" t="s">
        <v>87</v>
      </c>
      <c r="AW255" s="12" t="s">
        <v>41</v>
      </c>
      <c r="AX255" s="12" t="s">
        <v>85</v>
      </c>
      <c r="AY255" s="209" t="s">
        <v>216</v>
      </c>
    </row>
    <row r="256" spans="2:65" s="1" customFormat="1" ht="22.5" customHeight="1">
      <c r="B256" s="178"/>
      <c r="C256" s="229" t="s">
        <v>519</v>
      </c>
      <c r="D256" s="229" t="s">
        <v>404</v>
      </c>
      <c r="E256" s="230" t="s">
        <v>520</v>
      </c>
      <c r="F256" s="231" t="s">
        <v>516</v>
      </c>
      <c r="G256" s="232" t="s">
        <v>236</v>
      </c>
      <c r="H256" s="233">
        <v>47.94</v>
      </c>
      <c r="I256" s="234"/>
      <c r="J256" s="235">
        <f>ROUND(I256*H256,2)</f>
        <v>0</v>
      </c>
      <c r="K256" s="231" t="s">
        <v>5</v>
      </c>
      <c r="L256" s="236"/>
      <c r="M256" s="237" t="s">
        <v>5</v>
      </c>
      <c r="N256" s="238" t="s">
        <v>48</v>
      </c>
      <c r="O256" s="43"/>
      <c r="P256" s="188">
        <f>O256*H256</f>
        <v>0</v>
      </c>
      <c r="Q256" s="188">
        <v>0</v>
      </c>
      <c r="R256" s="188">
        <f>Q256*H256</f>
        <v>0</v>
      </c>
      <c r="S256" s="188">
        <v>0</v>
      </c>
      <c r="T256" s="189">
        <f>S256*H256</f>
        <v>0</v>
      </c>
      <c r="AR256" s="24" t="s">
        <v>256</v>
      </c>
      <c r="AT256" s="24" t="s">
        <v>404</v>
      </c>
      <c r="AU256" s="24" t="s">
        <v>87</v>
      </c>
      <c r="AY256" s="24" t="s">
        <v>216</v>
      </c>
      <c r="BE256" s="190">
        <f>IF(N256="základní",J256,0)</f>
        <v>0</v>
      </c>
      <c r="BF256" s="190">
        <f>IF(N256="snížená",J256,0)</f>
        <v>0</v>
      </c>
      <c r="BG256" s="190">
        <f>IF(N256="zákl. přenesená",J256,0)</f>
        <v>0</v>
      </c>
      <c r="BH256" s="190">
        <f>IF(N256="sníž. přenesená",J256,0)</f>
        <v>0</v>
      </c>
      <c r="BI256" s="190">
        <f>IF(N256="nulová",J256,0)</f>
        <v>0</v>
      </c>
      <c r="BJ256" s="24" t="s">
        <v>85</v>
      </c>
      <c r="BK256" s="190">
        <f>ROUND(I256*H256,2)</f>
        <v>0</v>
      </c>
      <c r="BL256" s="24" t="s">
        <v>222</v>
      </c>
      <c r="BM256" s="24" t="s">
        <v>521</v>
      </c>
    </row>
    <row r="257" spans="2:65" s="12" customFormat="1" ht="13.5">
      <c r="B257" s="200"/>
      <c r="D257" s="201" t="s">
        <v>224</v>
      </c>
      <c r="E257" s="202" t="s">
        <v>5</v>
      </c>
      <c r="F257" s="203" t="s">
        <v>522</v>
      </c>
      <c r="H257" s="204">
        <v>47.94</v>
      </c>
      <c r="I257" s="205"/>
      <c r="L257" s="200"/>
      <c r="M257" s="206"/>
      <c r="N257" s="207"/>
      <c r="O257" s="207"/>
      <c r="P257" s="207"/>
      <c r="Q257" s="207"/>
      <c r="R257" s="207"/>
      <c r="S257" s="207"/>
      <c r="T257" s="208"/>
      <c r="AT257" s="209" t="s">
        <v>224</v>
      </c>
      <c r="AU257" s="209" t="s">
        <v>87</v>
      </c>
      <c r="AV257" s="12" t="s">
        <v>87</v>
      </c>
      <c r="AW257" s="12" t="s">
        <v>41</v>
      </c>
      <c r="AX257" s="12" t="s">
        <v>85</v>
      </c>
      <c r="AY257" s="209" t="s">
        <v>216</v>
      </c>
    </row>
    <row r="258" spans="2:65" s="1" customFormat="1" ht="31.5" customHeight="1">
      <c r="B258" s="178"/>
      <c r="C258" s="179" t="s">
        <v>523</v>
      </c>
      <c r="D258" s="179" t="s">
        <v>218</v>
      </c>
      <c r="E258" s="180" t="s">
        <v>524</v>
      </c>
      <c r="F258" s="181" t="s">
        <v>525</v>
      </c>
      <c r="G258" s="182" t="s">
        <v>236</v>
      </c>
      <c r="H258" s="183">
        <v>2576</v>
      </c>
      <c r="I258" s="184"/>
      <c r="J258" s="185">
        <f>ROUND(I258*H258,2)</f>
        <v>0</v>
      </c>
      <c r="K258" s="181" t="s">
        <v>5</v>
      </c>
      <c r="L258" s="42"/>
      <c r="M258" s="186" t="s">
        <v>5</v>
      </c>
      <c r="N258" s="187" t="s">
        <v>48</v>
      </c>
      <c r="O258" s="43"/>
      <c r="P258" s="188">
        <f>O258*H258</f>
        <v>0</v>
      </c>
      <c r="Q258" s="188">
        <v>0</v>
      </c>
      <c r="R258" s="188">
        <f>Q258*H258</f>
        <v>0</v>
      </c>
      <c r="S258" s="188">
        <v>0</v>
      </c>
      <c r="T258" s="189">
        <f>S258*H258</f>
        <v>0</v>
      </c>
      <c r="AR258" s="24" t="s">
        <v>222</v>
      </c>
      <c r="AT258" s="24" t="s">
        <v>218</v>
      </c>
      <c r="AU258" s="24" t="s">
        <v>87</v>
      </c>
      <c r="AY258" s="24" t="s">
        <v>216</v>
      </c>
      <c r="BE258" s="190">
        <f>IF(N258="základní",J258,0)</f>
        <v>0</v>
      </c>
      <c r="BF258" s="190">
        <f>IF(N258="snížená",J258,0)</f>
        <v>0</v>
      </c>
      <c r="BG258" s="190">
        <f>IF(N258="zákl. přenesená",J258,0)</f>
        <v>0</v>
      </c>
      <c r="BH258" s="190">
        <f>IF(N258="sníž. přenesená",J258,0)</f>
        <v>0</v>
      </c>
      <c r="BI258" s="190">
        <f>IF(N258="nulová",J258,0)</f>
        <v>0</v>
      </c>
      <c r="BJ258" s="24" t="s">
        <v>85</v>
      </c>
      <c r="BK258" s="190">
        <f>ROUND(I258*H258,2)</f>
        <v>0</v>
      </c>
      <c r="BL258" s="24" t="s">
        <v>222</v>
      </c>
      <c r="BM258" s="24" t="s">
        <v>526</v>
      </c>
    </row>
    <row r="259" spans="2:65" s="12" customFormat="1" ht="13.5">
      <c r="B259" s="200"/>
      <c r="D259" s="201" t="s">
        <v>224</v>
      </c>
      <c r="E259" s="202" t="s">
        <v>5</v>
      </c>
      <c r="F259" s="203" t="s">
        <v>101</v>
      </c>
      <c r="H259" s="204">
        <v>2576</v>
      </c>
      <c r="I259" s="205"/>
      <c r="L259" s="200"/>
      <c r="M259" s="206"/>
      <c r="N259" s="207"/>
      <c r="O259" s="207"/>
      <c r="P259" s="207"/>
      <c r="Q259" s="207"/>
      <c r="R259" s="207"/>
      <c r="S259" s="207"/>
      <c r="T259" s="208"/>
      <c r="AT259" s="209" t="s">
        <v>224</v>
      </c>
      <c r="AU259" s="209" t="s">
        <v>87</v>
      </c>
      <c r="AV259" s="12" t="s">
        <v>87</v>
      </c>
      <c r="AW259" s="12" t="s">
        <v>41</v>
      </c>
      <c r="AX259" s="12" t="s">
        <v>85</v>
      </c>
      <c r="AY259" s="209" t="s">
        <v>216</v>
      </c>
    </row>
    <row r="260" spans="2:65" s="1" customFormat="1" ht="22.5" customHeight="1">
      <c r="B260" s="178"/>
      <c r="C260" s="179" t="s">
        <v>527</v>
      </c>
      <c r="D260" s="179" t="s">
        <v>218</v>
      </c>
      <c r="E260" s="180" t="s">
        <v>528</v>
      </c>
      <c r="F260" s="181" t="s">
        <v>529</v>
      </c>
      <c r="G260" s="182" t="s">
        <v>236</v>
      </c>
      <c r="H260" s="183">
        <v>40</v>
      </c>
      <c r="I260" s="184"/>
      <c r="J260" s="185">
        <f>ROUND(I260*H260,2)</f>
        <v>0</v>
      </c>
      <c r="K260" s="181" t="s">
        <v>5</v>
      </c>
      <c r="L260" s="42"/>
      <c r="M260" s="186" t="s">
        <v>5</v>
      </c>
      <c r="N260" s="187" t="s">
        <v>48</v>
      </c>
      <c r="O260" s="43"/>
      <c r="P260" s="188">
        <f>O260*H260</f>
        <v>0</v>
      </c>
      <c r="Q260" s="188">
        <v>0.10362</v>
      </c>
      <c r="R260" s="188">
        <f>Q260*H260</f>
        <v>4.1448</v>
      </c>
      <c r="S260" s="188">
        <v>0</v>
      </c>
      <c r="T260" s="189">
        <f>S260*H260</f>
        <v>0</v>
      </c>
      <c r="AR260" s="24" t="s">
        <v>222</v>
      </c>
      <c r="AT260" s="24" t="s">
        <v>218</v>
      </c>
      <c r="AU260" s="24" t="s">
        <v>87</v>
      </c>
      <c r="AY260" s="24" t="s">
        <v>216</v>
      </c>
      <c r="BE260" s="190">
        <f>IF(N260="základní",J260,0)</f>
        <v>0</v>
      </c>
      <c r="BF260" s="190">
        <f>IF(N260="snížená",J260,0)</f>
        <v>0</v>
      </c>
      <c r="BG260" s="190">
        <f>IF(N260="zákl. přenesená",J260,0)</f>
        <v>0</v>
      </c>
      <c r="BH260" s="190">
        <f>IF(N260="sníž. přenesená",J260,0)</f>
        <v>0</v>
      </c>
      <c r="BI260" s="190">
        <f>IF(N260="nulová",J260,0)</f>
        <v>0</v>
      </c>
      <c r="BJ260" s="24" t="s">
        <v>85</v>
      </c>
      <c r="BK260" s="190">
        <f>ROUND(I260*H260,2)</f>
        <v>0</v>
      </c>
      <c r="BL260" s="24" t="s">
        <v>222</v>
      </c>
      <c r="BM260" s="24" t="s">
        <v>530</v>
      </c>
    </row>
    <row r="261" spans="2:65" s="12" customFormat="1" ht="13.5">
      <c r="B261" s="200"/>
      <c r="D261" s="201" t="s">
        <v>224</v>
      </c>
      <c r="E261" s="202" t="s">
        <v>5</v>
      </c>
      <c r="F261" s="203" t="s">
        <v>179</v>
      </c>
      <c r="H261" s="204">
        <v>40</v>
      </c>
      <c r="I261" s="205"/>
      <c r="L261" s="200"/>
      <c r="M261" s="206"/>
      <c r="N261" s="207"/>
      <c r="O261" s="207"/>
      <c r="P261" s="207"/>
      <c r="Q261" s="207"/>
      <c r="R261" s="207"/>
      <c r="S261" s="207"/>
      <c r="T261" s="208"/>
      <c r="AT261" s="209" t="s">
        <v>224</v>
      </c>
      <c r="AU261" s="209" t="s">
        <v>87</v>
      </c>
      <c r="AV261" s="12" t="s">
        <v>87</v>
      </c>
      <c r="AW261" s="12" t="s">
        <v>41</v>
      </c>
      <c r="AX261" s="12" t="s">
        <v>85</v>
      </c>
      <c r="AY261" s="209" t="s">
        <v>216</v>
      </c>
    </row>
    <row r="262" spans="2:65" s="1" customFormat="1" ht="22.5" customHeight="1">
      <c r="B262" s="178"/>
      <c r="C262" s="179" t="s">
        <v>531</v>
      </c>
      <c r="D262" s="179" t="s">
        <v>218</v>
      </c>
      <c r="E262" s="180" t="s">
        <v>532</v>
      </c>
      <c r="F262" s="181" t="s">
        <v>533</v>
      </c>
      <c r="G262" s="182" t="s">
        <v>236</v>
      </c>
      <c r="H262" s="183">
        <v>1315</v>
      </c>
      <c r="I262" s="184"/>
      <c r="J262" s="185">
        <f>ROUND(I262*H262,2)</f>
        <v>0</v>
      </c>
      <c r="K262" s="181" t="s">
        <v>5</v>
      </c>
      <c r="L262" s="42"/>
      <c r="M262" s="186" t="s">
        <v>5</v>
      </c>
      <c r="N262" s="187" t="s">
        <v>48</v>
      </c>
      <c r="O262" s="43"/>
      <c r="P262" s="188">
        <f>O262*H262</f>
        <v>0</v>
      </c>
      <c r="Q262" s="188">
        <v>0.10362</v>
      </c>
      <c r="R262" s="188">
        <f>Q262*H262</f>
        <v>136.2603</v>
      </c>
      <c r="S262" s="188">
        <v>0</v>
      </c>
      <c r="T262" s="189">
        <f>S262*H262</f>
        <v>0</v>
      </c>
      <c r="AR262" s="24" t="s">
        <v>222</v>
      </c>
      <c r="AT262" s="24" t="s">
        <v>218</v>
      </c>
      <c r="AU262" s="24" t="s">
        <v>87</v>
      </c>
      <c r="AY262" s="24" t="s">
        <v>216</v>
      </c>
      <c r="BE262" s="190">
        <f>IF(N262="základní",J262,0)</f>
        <v>0</v>
      </c>
      <c r="BF262" s="190">
        <f>IF(N262="snížená",J262,0)</f>
        <v>0</v>
      </c>
      <c r="BG262" s="190">
        <f>IF(N262="zákl. přenesená",J262,0)</f>
        <v>0</v>
      </c>
      <c r="BH262" s="190">
        <f>IF(N262="sníž. přenesená",J262,0)</f>
        <v>0</v>
      </c>
      <c r="BI262" s="190">
        <f>IF(N262="nulová",J262,0)</f>
        <v>0</v>
      </c>
      <c r="BJ262" s="24" t="s">
        <v>85</v>
      </c>
      <c r="BK262" s="190">
        <f>ROUND(I262*H262,2)</f>
        <v>0</v>
      </c>
      <c r="BL262" s="24" t="s">
        <v>222</v>
      </c>
      <c r="BM262" s="24" t="s">
        <v>534</v>
      </c>
    </row>
    <row r="263" spans="2:65" s="12" customFormat="1" ht="13.5">
      <c r="B263" s="200"/>
      <c r="D263" s="201" t="s">
        <v>224</v>
      </c>
      <c r="E263" s="202" t="s">
        <v>5</v>
      </c>
      <c r="F263" s="203" t="s">
        <v>535</v>
      </c>
      <c r="H263" s="204">
        <v>1315</v>
      </c>
      <c r="I263" s="205"/>
      <c r="L263" s="200"/>
      <c r="M263" s="206"/>
      <c r="N263" s="207"/>
      <c r="O263" s="207"/>
      <c r="P263" s="207"/>
      <c r="Q263" s="207"/>
      <c r="R263" s="207"/>
      <c r="S263" s="207"/>
      <c r="T263" s="208"/>
      <c r="AT263" s="209" t="s">
        <v>224</v>
      </c>
      <c r="AU263" s="209" t="s">
        <v>87</v>
      </c>
      <c r="AV263" s="12" t="s">
        <v>87</v>
      </c>
      <c r="AW263" s="12" t="s">
        <v>41</v>
      </c>
      <c r="AX263" s="12" t="s">
        <v>85</v>
      </c>
      <c r="AY263" s="209" t="s">
        <v>216</v>
      </c>
    </row>
    <row r="264" spans="2:65" s="1" customFormat="1" ht="22.5" customHeight="1">
      <c r="B264" s="178"/>
      <c r="C264" s="229" t="s">
        <v>536</v>
      </c>
      <c r="D264" s="229" t="s">
        <v>404</v>
      </c>
      <c r="E264" s="230" t="s">
        <v>537</v>
      </c>
      <c r="F264" s="231" t="s">
        <v>538</v>
      </c>
      <c r="G264" s="232" t="s">
        <v>236</v>
      </c>
      <c r="H264" s="233">
        <v>1303.56</v>
      </c>
      <c r="I264" s="234"/>
      <c r="J264" s="235">
        <f>ROUND(I264*H264,2)</f>
        <v>0</v>
      </c>
      <c r="K264" s="231" t="s">
        <v>5</v>
      </c>
      <c r="L264" s="236"/>
      <c r="M264" s="237" t="s">
        <v>5</v>
      </c>
      <c r="N264" s="238" t="s">
        <v>48</v>
      </c>
      <c r="O264" s="43"/>
      <c r="P264" s="188">
        <f>O264*H264</f>
        <v>0</v>
      </c>
      <c r="Q264" s="188">
        <v>0.17599999999999999</v>
      </c>
      <c r="R264" s="188">
        <f>Q264*H264</f>
        <v>229.42655999999997</v>
      </c>
      <c r="S264" s="188">
        <v>0</v>
      </c>
      <c r="T264" s="189">
        <f>S264*H264</f>
        <v>0</v>
      </c>
      <c r="AR264" s="24" t="s">
        <v>256</v>
      </c>
      <c r="AT264" s="24" t="s">
        <v>404</v>
      </c>
      <c r="AU264" s="24" t="s">
        <v>87</v>
      </c>
      <c r="AY264" s="24" t="s">
        <v>216</v>
      </c>
      <c r="BE264" s="190">
        <f>IF(N264="základní",J264,0)</f>
        <v>0</v>
      </c>
      <c r="BF264" s="190">
        <f>IF(N264="snížená",J264,0)</f>
        <v>0</v>
      </c>
      <c r="BG264" s="190">
        <f>IF(N264="zákl. přenesená",J264,0)</f>
        <v>0</v>
      </c>
      <c r="BH264" s="190">
        <f>IF(N264="sníž. přenesená",J264,0)</f>
        <v>0</v>
      </c>
      <c r="BI264" s="190">
        <f>IF(N264="nulová",J264,0)</f>
        <v>0</v>
      </c>
      <c r="BJ264" s="24" t="s">
        <v>85</v>
      </c>
      <c r="BK264" s="190">
        <f>ROUND(I264*H264,2)</f>
        <v>0</v>
      </c>
      <c r="BL264" s="24" t="s">
        <v>222</v>
      </c>
      <c r="BM264" s="24" t="s">
        <v>539</v>
      </c>
    </row>
    <row r="265" spans="2:65" s="12" customFormat="1" ht="13.5">
      <c r="B265" s="200"/>
      <c r="D265" s="201" t="s">
        <v>224</v>
      </c>
      <c r="E265" s="202" t="s">
        <v>5</v>
      </c>
      <c r="F265" s="203" t="s">
        <v>540</v>
      </c>
      <c r="H265" s="204">
        <v>1303.56</v>
      </c>
      <c r="I265" s="205"/>
      <c r="L265" s="200"/>
      <c r="M265" s="206"/>
      <c r="N265" s="207"/>
      <c r="O265" s="207"/>
      <c r="P265" s="207"/>
      <c r="Q265" s="207"/>
      <c r="R265" s="207"/>
      <c r="S265" s="207"/>
      <c r="T265" s="208"/>
      <c r="AT265" s="209" t="s">
        <v>224</v>
      </c>
      <c r="AU265" s="209" t="s">
        <v>87</v>
      </c>
      <c r="AV265" s="12" t="s">
        <v>87</v>
      </c>
      <c r="AW265" s="12" t="s">
        <v>41</v>
      </c>
      <c r="AX265" s="12" t="s">
        <v>85</v>
      </c>
      <c r="AY265" s="209" t="s">
        <v>216</v>
      </c>
    </row>
    <row r="266" spans="2:65" s="1" customFormat="1" ht="22.5" customHeight="1">
      <c r="B266" s="178"/>
      <c r="C266" s="229" t="s">
        <v>541</v>
      </c>
      <c r="D266" s="229" t="s">
        <v>404</v>
      </c>
      <c r="E266" s="230" t="s">
        <v>542</v>
      </c>
      <c r="F266" s="231" t="s">
        <v>543</v>
      </c>
      <c r="G266" s="232" t="s">
        <v>236</v>
      </c>
      <c r="H266" s="233">
        <v>78.540000000000006</v>
      </c>
      <c r="I266" s="234"/>
      <c r="J266" s="235">
        <f>ROUND(I266*H266,2)</f>
        <v>0</v>
      </c>
      <c r="K266" s="231" t="s">
        <v>5</v>
      </c>
      <c r="L266" s="236"/>
      <c r="M266" s="237" t="s">
        <v>5</v>
      </c>
      <c r="N266" s="238" t="s">
        <v>48</v>
      </c>
      <c r="O266" s="43"/>
      <c r="P266" s="188">
        <f>O266*H266</f>
        <v>0</v>
      </c>
      <c r="Q266" s="188">
        <v>0.17599999999999999</v>
      </c>
      <c r="R266" s="188">
        <f>Q266*H266</f>
        <v>13.823040000000001</v>
      </c>
      <c r="S266" s="188">
        <v>0</v>
      </c>
      <c r="T266" s="189">
        <f>S266*H266</f>
        <v>0</v>
      </c>
      <c r="AR266" s="24" t="s">
        <v>256</v>
      </c>
      <c r="AT266" s="24" t="s">
        <v>404</v>
      </c>
      <c r="AU266" s="24" t="s">
        <v>87</v>
      </c>
      <c r="AY266" s="24" t="s">
        <v>216</v>
      </c>
      <c r="BE266" s="190">
        <f>IF(N266="základní",J266,0)</f>
        <v>0</v>
      </c>
      <c r="BF266" s="190">
        <f>IF(N266="snížená",J266,0)</f>
        <v>0</v>
      </c>
      <c r="BG266" s="190">
        <f>IF(N266="zákl. přenesená",J266,0)</f>
        <v>0</v>
      </c>
      <c r="BH266" s="190">
        <f>IF(N266="sníž. přenesená",J266,0)</f>
        <v>0</v>
      </c>
      <c r="BI266" s="190">
        <f>IF(N266="nulová",J266,0)</f>
        <v>0</v>
      </c>
      <c r="BJ266" s="24" t="s">
        <v>85</v>
      </c>
      <c r="BK266" s="190">
        <f>ROUND(I266*H266,2)</f>
        <v>0</v>
      </c>
      <c r="BL266" s="24" t="s">
        <v>222</v>
      </c>
      <c r="BM266" s="24" t="s">
        <v>544</v>
      </c>
    </row>
    <row r="267" spans="2:65" s="12" customFormat="1" ht="13.5">
      <c r="B267" s="200"/>
      <c r="D267" s="201" t="s">
        <v>224</v>
      </c>
      <c r="E267" s="202" t="s">
        <v>5</v>
      </c>
      <c r="F267" s="203" t="s">
        <v>545</v>
      </c>
      <c r="H267" s="204">
        <v>78.540000000000006</v>
      </c>
      <c r="I267" s="205"/>
      <c r="L267" s="200"/>
      <c r="M267" s="206"/>
      <c r="N267" s="207"/>
      <c r="O267" s="207"/>
      <c r="P267" s="207"/>
      <c r="Q267" s="207"/>
      <c r="R267" s="207"/>
      <c r="S267" s="207"/>
      <c r="T267" s="208"/>
      <c r="AT267" s="209" t="s">
        <v>224</v>
      </c>
      <c r="AU267" s="209" t="s">
        <v>87</v>
      </c>
      <c r="AV267" s="12" t="s">
        <v>87</v>
      </c>
      <c r="AW267" s="12" t="s">
        <v>41</v>
      </c>
      <c r="AX267" s="12" t="s">
        <v>85</v>
      </c>
      <c r="AY267" s="209" t="s">
        <v>216</v>
      </c>
    </row>
    <row r="268" spans="2:65" s="1" customFormat="1" ht="31.5" customHeight="1">
      <c r="B268" s="178"/>
      <c r="C268" s="179" t="s">
        <v>546</v>
      </c>
      <c r="D268" s="179" t="s">
        <v>218</v>
      </c>
      <c r="E268" s="180" t="s">
        <v>547</v>
      </c>
      <c r="F268" s="181" t="s">
        <v>548</v>
      </c>
      <c r="G268" s="182" t="s">
        <v>236</v>
      </c>
      <c r="H268" s="183">
        <v>1355</v>
      </c>
      <c r="I268" s="184"/>
      <c r="J268" s="185">
        <f>ROUND(I268*H268,2)</f>
        <v>0</v>
      </c>
      <c r="K268" s="181" t="s">
        <v>5</v>
      </c>
      <c r="L268" s="42"/>
      <c r="M268" s="186" t="s">
        <v>5</v>
      </c>
      <c r="N268" s="187" t="s">
        <v>48</v>
      </c>
      <c r="O268" s="43"/>
      <c r="P268" s="188">
        <f>O268*H268</f>
        <v>0</v>
      </c>
      <c r="Q268" s="188">
        <v>0</v>
      </c>
      <c r="R268" s="188">
        <f>Q268*H268</f>
        <v>0</v>
      </c>
      <c r="S268" s="188">
        <v>0</v>
      </c>
      <c r="T268" s="189">
        <f>S268*H268</f>
        <v>0</v>
      </c>
      <c r="AR268" s="24" t="s">
        <v>222</v>
      </c>
      <c r="AT268" s="24" t="s">
        <v>218</v>
      </c>
      <c r="AU268" s="24" t="s">
        <v>87</v>
      </c>
      <c r="AY268" s="24" t="s">
        <v>216</v>
      </c>
      <c r="BE268" s="190">
        <f>IF(N268="základní",J268,0)</f>
        <v>0</v>
      </c>
      <c r="BF268" s="190">
        <f>IF(N268="snížená",J268,0)</f>
        <v>0</v>
      </c>
      <c r="BG268" s="190">
        <f>IF(N268="zákl. přenesená",J268,0)</f>
        <v>0</v>
      </c>
      <c r="BH268" s="190">
        <f>IF(N268="sníž. přenesená",J268,0)</f>
        <v>0</v>
      </c>
      <c r="BI268" s="190">
        <f>IF(N268="nulová",J268,0)</f>
        <v>0</v>
      </c>
      <c r="BJ268" s="24" t="s">
        <v>85</v>
      </c>
      <c r="BK268" s="190">
        <f>ROUND(I268*H268,2)</f>
        <v>0</v>
      </c>
      <c r="BL268" s="24" t="s">
        <v>222</v>
      </c>
      <c r="BM268" s="24" t="s">
        <v>549</v>
      </c>
    </row>
    <row r="269" spans="2:65" s="12" customFormat="1" ht="13.5">
      <c r="B269" s="200"/>
      <c r="D269" s="192" t="s">
        <v>224</v>
      </c>
      <c r="E269" s="209" t="s">
        <v>5</v>
      </c>
      <c r="F269" s="210" t="s">
        <v>484</v>
      </c>
      <c r="H269" s="211">
        <v>1355</v>
      </c>
      <c r="I269" s="205"/>
      <c r="L269" s="200"/>
      <c r="M269" s="206"/>
      <c r="N269" s="207"/>
      <c r="O269" s="207"/>
      <c r="P269" s="207"/>
      <c r="Q269" s="207"/>
      <c r="R269" s="207"/>
      <c r="S269" s="207"/>
      <c r="T269" s="208"/>
      <c r="AT269" s="209" t="s">
        <v>224</v>
      </c>
      <c r="AU269" s="209" t="s">
        <v>87</v>
      </c>
      <c r="AV269" s="12" t="s">
        <v>87</v>
      </c>
      <c r="AW269" s="12" t="s">
        <v>41</v>
      </c>
      <c r="AX269" s="12" t="s">
        <v>85</v>
      </c>
      <c r="AY269" s="209" t="s">
        <v>216</v>
      </c>
    </row>
    <row r="270" spans="2:65" s="10" customFormat="1" ht="29.85" customHeight="1">
      <c r="B270" s="164"/>
      <c r="D270" s="175" t="s">
        <v>76</v>
      </c>
      <c r="E270" s="176" t="s">
        <v>256</v>
      </c>
      <c r="F270" s="176" t="s">
        <v>550</v>
      </c>
      <c r="I270" s="167"/>
      <c r="J270" s="177">
        <f>BK270</f>
        <v>0</v>
      </c>
      <c r="L270" s="164"/>
      <c r="M270" s="169"/>
      <c r="N270" s="170"/>
      <c r="O270" s="170"/>
      <c r="P270" s="171">
        <f>SUM(P271:P276)</f>
        <v>0</v>
      </c>
      <c r="Q270" s="170"/>
      <c r="R270" s="171">
        <f>SUM(R271:R276)</f>
        <v>33.167279999999998</v>
      </c>
      <c r="S270" s="170"/>
      <c r="T270" s="172">
        <f>SUM(T271:T276)</f>
        <v>0</v>
      </c>
      <c r="AR270" s="165" t="s">
        <v>85</v>
      </c>
      <c r="AT270" s="173" t="s">
        <v>76</v>
      </c>
      <c r="AU270" s="173" t="s">
        <v>85</v>
      </c>
      <c r="AY270" s="165" t="s">
        <v>216</v>
      </c>
      <c r="BK270" s="174">
        <f>SUM(BK271:BK276)</f>
        <v>0</v>
      </c>
    </row>
    <row r="271" spans="2:65" s="1" customFormat="1" ht="22.5" customHeight="1">
      <c r="B271" s="178"/>
      <c r="C271" s="179" t="s">
        <v>551</v>
      </c>
      <c r="D271" s="179" t="s">
        <v>218</v>
      </c>
      <c r="E271" s="180" t="s">
        <v>552</v>
      </c>
      <c r="F271" s="181" t="s">
        <v>553</v>
      </c>
      <c r="G271" s="182" t="s">
        <v>221</v>
      </c>
      <c r="H271" s="183">
        <v>32</v>
      </c>
      <c r="I271" s="184"/>
      <c r="J271" s="185">
        <f t="shared" ref="J271:J276" si="0">ROUND(I271*H271,2)</f>
        <v>0</v>
      </c>
      <c r="K271" s="181" t="s">
        <v>5</v>
      </c>
      <c r="L271" s="42"/>
      <c r="M271" s="186" t="s">
        <v>5</v>
      </c>
      <c r="N271" s="187" t="s">
        <v>48</v>
      </c>
      <c r="O271" s="43"/>
      <c r="P271" s="188">
        <f t="shared" ref="P271:P276" si="1">O271*H271</f>
        <v>0</v>
      </c>
      <c r="Q271" s="188">
        <v>0.34089999999999998</v>
      </c>
      <c r="R271" s="188">
        <f t="shared" ref="R271:R276" si="2">Q271*H271</f>
        <v>10.908799999999999</v>
      </c>
      <c r="S271" s="188">
        <v>0</v>
      </c>
      <c r="T271" s="189">
        <f t="shared" ref="T271:T276" si="3">S271*H271</f>
        <v>0</v>
      </c>
      <c r="AR271" s="24" t="s">
        <v>222</v>
      </c>
      <c r="AT271" s="24" t="s">
        <v>218</v>
      </c>
      <c r="AU271" s="24" t="s">
        <v>87</v>
      </c>
      <c r="AY271" s="24" t="s">
        <v>216</v>
      </c>
      <c r="BE271" s="190">
        <f t="shared" ref="BE271:BE276" si="4">IF(N271="základní",J271,0)</f>
        <v>0</v>
      </c>
      <c r="BF271" s="190">
        <f t="shared" ref="BF271:BF276" si="5">IF(N271="snížená",J271,0)</f>
        <v>0</v>
      </c>
      <c r="BG271" s="190">
        <f t="shared" ref="BG271:BG276" si="6">IF(N271="zákl. přenesená",J271,0)</f>
        <v>0</v>
      </c>
      <c r="BH271" s="190">
        <f t="shared" ref="BH271:BH276" si="7">IF(N271="sníž. přenesená",J271,0)</f>
        <v>0</v>
      </c>
      <c r="BI271" s="190">
        <f t="shared" ref="BI271:BI276" si="8">IF(N271="nulová",J271,0)</f>
        <v>0</v>
      </c>
      <c r="BJ271" s="24" t="s">
        <v>85</v>
      </c>
      <c r="BK271" s="190">
        <f t="shared" ref="BK271:BK276" si="9">ROUND(I271*H271,2)</f>
        <v>0</v>
      </c>
      <c r="BL271" s="24" t="s">
        <v>222</v>
      </c>
      <c r="BM271" s="24" t="s">
        <v>554</v>
      </c>
    </row>
    <row r="272" spans="2:65" s="1" customFormat="1" ht="22.5" customHeight="1">
      <c r="B272" s="178"/>
      <c r="C272" s="229" t="s">
        <v>555</v>
      </c>
      <c r="D272" s="229" t="s">
        <v>404</v>
      </c>
      <c r="E272" s="230" t="s">
        <v>556</v>
      </c>
      <c r="F272" s="231" t="s">
        <v>557</v>
      </c>
      <c r="G272" s="232" t="s">
        <v>221</v>
      </c>
      <c r="H272" s="233">
        <v>32</v>
      </c>
      <c r="I272" s="234"/>
      <c r="J272" s="235">
        <f t="shared" si="0"/>
        <v>0</v>
      </c>
      <c r="K272" s="231" t="s">
        <v>5</v>
      </c>
      <c r="L272" s="236"/>
      <c r="M272" s="237" t="s">
        <v>5</v>
      </c>
      <c r="N272" s="238" t="s">
        <v>48</v>
      </c>
      <c r="O272" s="43"/>
      <c r="P272" s="188">
        <f t="shared" si="1"/>
        <v>0</v>
      </c>
      <c r="Q272" s="188">
        <v>0</v>
      </c>
      <c r="R272" s="188">
        <f t="shared" si="2"/>
        <v>0</v>
      </c>
      <c r="S272" s="188">
        <v>0</v>
      </c>
      <c r="T272" s="189">
        <f t="shared" si="3"/>
        <v>0</v>
      </c>
      <c r="AR272" s="24" t="s">
        <v>256</v>
      </c>
      <c r="AT272" s="24" t="s">
        <v>404</v>
      </c>
      <c r="AU272" s="24" t="s">
        <v>87</v>
      </c>
      <c r="AY272" s="24" t="s">
        <v>216</v>
      </c>
      <c r="BE272" s="190">
        <f t="shared" si="4"/>
        <v>0</v>
      </c>
      <c r="BF272" s="190">
        <f t="shared" si="5"/>
        <v>0</v>
      </c>
      <c r="BG272" s="190">
        <f t="shared" si="6"/>
        <v>0</v>
      </c>
      <c r="BH272" s="190">
        <f t="shared" si="7"/>
        <v>0</v>
      </c>
      <c r="BI272" s="190">
        <f t="shared" si="8"/>
        <v>0</v>
      </c>
      <c r="BJ272" s="24" t="s">
        <v>85</v>
      </c>
      <c r="BK272" s="190">
        <f t="shared" si="9"/>
        <v>0</v>
      </c>
      <c r="BL272" s="24" t="s">
        <v>222</v>
      </c>
      <c r="BM272" s="24" t="s">
        <v>558</v>
      </c>
    </row>
    <row r="273" spans="2:65" s="1" customFormat="1" ht="22.5" customHeight="1">
      <c r="B273" s="178"/>
      <c r="C273" s="179" t="s">
        <v>559</v>
      </c>
      <c r="D273" s="179" t="s">
        <v>218</v>
      </c>
      <c r="E273" s="180" t="s">
        <v>560</v>
      </c>
      <c r="F273" s="181" t="s">
        <v>561</v>
      </c>
      <c r="G273" s="182" t="s">
        <v>221</v>
      </c>
      <c r="H273" s="183">
        <v>32</v>
      </c>
      <c r="I273" s="184"/>
      <c r="J273" s="185">
        <f t="shared" si="0"/>
        <v>0</v>
      </c>
      <c r="K273" s="181" t="s">
        <v>5</v>
      </c>
      <c r="L273" s="42"/>
      <c r="M273" s="186" t="s">
        <v>5</v>
      </c>
      <c r="N273" s="187" t="s">
        <v>48</v>
      </c>
      <c r="O273" s="43"/>
      <c r="P273" s="188">
        <f t="shared" si="1"/>
        <v>0</v>
      </c>
      <c r="Q273" s="188">
        <v>1.17E-2</v>
      </c>
      <c r="R273" s="188">
        <f t="shared" si="2"/>
        <v>0.37440000000000001</v>
      </c>
      <c r="S273" s="188">
        <v>0</v>
      </c>
      <c r="T273" s="189">
        <f t="shared" si="3"/>
        <v>0</v>
      </c>
      <c r="AR273" s="24" t="s">
        <v>222</v>
      </c>
      <c r="AT273" s="24" t="s">
        <v>218</v>
      </c>
      <c r="AU273" s="24" t="s">
        <v>87</v>
      </c>
      <c r="AY273" s="24" t="s">
        <v>216</v>
      </c>
      <c r="BE273" s="190">
        <f t="shared" si="4"/>
        <v>0</v>
      </c>
      <c r="BF273" s="190">
        <f t="shared" si="5"/>
        <v>0</v>
      </c>
      <c r="BG273" s="190">
        <f t="shared" si="6"/>
        <v>0</v>
      </c>
      <c r="BH273" s="190">
        <f t="shared" si="7"/>
        <v>0</v>
      </c>
      <c r="BI273" s="190">
        <f t="shared" si="8"/>
        <v>0</v>
      </c>
      <c r="BJ273" s="24" t="s">
        <v>85</v>
      </c>
      <c r="BK273" s="190">
        <f t="shared" si="9"/>
        <v>0</v>
      </c>
      <c r="BL273" s="24" t="s">
        <v>222</v>
      </c>
      <c r="BM273" s="24" t="s">
        <v>562</v>
      </c>
    </row>
    <row r="274" spans="2:65" s="1" customFormat="1" ht="22.5" customHeight="1">
      <c r="B274" s="178"/>
      <c r="C274" s="229" t="s">
        <v>563</v>
      </c>
      <c r="D274" s="229" t="s">
        <v>404</v>
      </c>
      <c r="E274" s="230" t="s">
        <v>564</v>
      </c>
      <c r="F274" s="231" t="s">
        <v>565</v>
      </c>
      <c r="G274" s="232" t="s">
        <v>221</v>
      </c>
      <c r="H274" s="233">
        <v>32</v>
      </c>
      <c r="I274" s="234"/>
      <c r="J274" s="235">
        <f t="shared" si="0"/>
        <v>0</v>
      </c>
      <c r="K274" s="231" t="s">
        <v>5</v>
      </c>
      <c r="L274" s="236"/>
      <c r="M274" s="237" t="s">
        <v>5</v>
      </c>
      <c r="N274" s="238" t="s">
        <v>48</v>
      </c>
      <c r="O274" s="43"/>
      <c r="P274" s="188">
        <f t="shared" si="1"/>
        <v>0</v>
      </c>
      <c r="Q274" s="188">
        <v>0</v>
      </c>
      <c r="R274" s="188">
        <f t="shared" si="2"/>
        <v>0</v>
      </c>
      <c r="S274" s="188">
        <v>0</v>
      </c>
      <c r="T274" s="189">
        <f t="shared" si="3"/>
        <v>0</v>
      </c>
      <c r="AR274" s="24" t="s">
        <v>256</v>
      </c>
      <c r="AT274" s="24" t="s">
        <v>404</v>
      </c>
      <c r="AU274" s="24" t="s">
        <v>87</v>
      </c>
      <c r="AY274" s="24" t="s">
        <v>216</v>
      </c>
      <c r="BE274" s="190">
        <f t="shared" si="4"/>
        <v>0</v>
      </c>
      <c r="BF274" s="190">
        <f t="shared" si="5"/>
        <v>0</v>
      </c>
      <c r="BG274" s="190">
        <f t="shared" si="6"/>
        <v>0</v>
      </c>
      <c r="BH274" s="190">
        <f t="shared" si="7"/>
        <v>0</v>
      </c>
      <c r="BI274" s="190">
        <f t="shared" si="8"/>
        <v>0</v>
      </c>
      <c r="BJ274" s="24" t="s">
        <v>85</v>
      </c>
      <c r="BK274" s="190">
        <f t="shared" si="9"/>
        <v>0</v>
      </c>
      <c r="BL274" s="24" t="s">
        <v>222</v>
      </c>
      <c r="BM274" s="24" t="s">
        <v>566</v>
      </c>
    </row>
    <row r="275" spans="2:65" s="1" customFormat="1" ht="22.5" customHeight="1">
      <c r="B275" s="178"/>
      <c r="C275" s="179" t="s">
        <v>567</v>
      </c>
      <c r="D275" s="179" t="s">
        <v>218</v>
      </c>
      <c r="E275" s="180" t="s">
        <v>568</v>
      </c>
      <c r="F275" s="181" t="s">
        <v>569</v>
      </c>
      <c r="G275" s="182" t="s">
        <v>221</v>
      </c>
      <c r="H275" s="183">
        <v>18</v>
      </c>
      <c r="I275" s="184"/>
      <c r="J275" s="185">
        <f t="shared" si="0"/>
        <v>0</v>
      </c>
      <c r="K275" s="181" t="s">
        <v>5</v>
      </c>
      <c r="L275" s="42"/>
      <c r="M275" s="186" t="s">
        <v>5</v>
      </c>
      <c r="N275" s="187" t="s">
        <v>48</v>
      </c>
      <c r="O275" s="43"/>
      <c r="P275" s="188">
        <f t="shared" si="1"/>
        <v>0</v>
      </c>
      <c r="Q275" s="188">
        <v>0.42080000000000001</v>
      </c>
      <c r="R275" s="188">
        <f t="shared" si="2"/>
        <v>7.5743999999999998</v>
      </c>
      <c r="S275" s="188">
        <v>0</v>
      </c>
      <c r="T275" s="189">
        <f t="shared" si="3"/>
        <v>0</v>
      </c>
      <c r="AR275" s="24" t="s">
        <v>222</v>
      </c>
      <c r="AT275" s="24" t="s">
        <v>218</v>
      </c>
      <c r="AU275" s="24" t="s">
        <v>87</v>
      </c>
      <c r="AY275" s="24" t="s">
        <v>216</v>
      </c>
      <c r="BE275" s="190">
        <f t="shared" si="4"/>
        <v>0</v>
      </c>
      <c r="BF275" s="190">
        <f t="shared" si="5"/>
        <v>0</v>
      </c>
      <c r="BG275" s="190">
        <f t="shared" si="6"/>
        <v>0</v>
      </c>
      <c r="BH275" s="190">
        <f t="shared" si="7"/>
        <v>0</v>
      </c>
      <c r="BI275" s="190">
        <f t="shared" si="8"/>
        <v>0</v>
      </c>
      <c r="BJ275" s="24" t="s">
        <v>85</v>
      </c>
      <c r="BK275" s="190">
        <f t="shared" si="9"/>
        <v>0</v>
      </c>
      <c r="BL275" s="24" t="s">
        <v>222</v>
      </c>
      <c r="BM275" s="24" t="s">
        <v>570</v>
      </c>
    </row>
    <row r="276" spans="2:65" s="1" customFormat="1" ht="31.5" customHeight="1">
      <c r="B276" s="178"/>
      <c r="C276" s="179" t="s">
        <v>571</v>
      </c>
      <c r="D276" s="179" t="s">
        <v>218</v>
      </c>
      <c r="E276" s="180" t="s">
        <v>572</v>
      </c>
      <c r="F276" s="181" t="s">
        <v>573</v>
      </c>
      <c r="G276" s="182" t="s">
        <v>221</v>
      </c>
      <c r="H276" s="183">
        <v>46</v>
      </c>
      <c r="I276" s="184"/>
      <c r="J276" s="185">
        <f t="shared" si="0"/>
        <v>0</v>
      </c>
      <c r="K276" s="181" t="s">
        <v>5</v>
      </c>
      <c r="L276" s="42"/>
      <c r="M276" s="186" t="s">
        <v>5</v>
      </c>
      <c r="N276" s="187" t="s">
        <v>48</v>
      </c>
      <c r="O276" s="43"/>
      <c r="P276" s="188">
        <f t="shared" si="1"/>
        <v>0</v>
      </c>
      <c r="Q276" s="188">
        <v>0.31108000000000002</v>
      </c>
      <c r="R276" s="188">
        <f t="shared" si="2"/>
        <v>14.30968</v>
      </c>
      <c r="S276" s="188">
        <v>0</v>
      </c>
      <c r="T276" s="189">
        <f t="shared" si="3"/>
        <v>0</v>
      </c>
      <c r="AR276" s="24" t="s">
        <v>222</v>
      </c>
      <c r="AT276" s="24" t="s">
        <v>218</v>
      </c>
      <c r="AU276" s="24" t="s">
        <v>87</v>
      </c>
      <c r="AY276" s="24" t="s">
        <v>216</v>
      </c>
      <c r="BE276" s="190">
        <f t="shared" si="4"/>
        <v>0</v>
      </c>
      <c r="BF276" s="190">
        <f t="shared" si="5"/>
        <v>0</v>
      </c>
      <c r="BG276" s="190">
        <f t="shared" si="6"/>
        <v>0</v>
      </c>
      <c r="BH276" s="190">
        <f t="shared" si="7"/>
        <v>0</v>
      </c>
      <c r="BI276" s="190">
        <f t="shared" si="8"/>
        <v>0</v>
      </c>
      <c r="BJ276" s="24" t="s">
        <v>85</v>
      </c>
      <c r="BK276" s="190">
        <f t="shared" si="9"/>
        <v>0</v>
      </c>
      <c r="BL276" s="24" t="s">
        <v>222</v>
      </c>
      <c r="BM276" s="24" t="s">
        <v>574</v>
      </c>
    </row>
    <row r="277" spans="2:65" s="10" customFormat="1" ht="29.85" customHeight="1">
      <c r="B277" s="164"/>
      <c r="D277" s="175" t="s">
        <v>76</v>
      </c>
      <c r="E277" s="176" t="s">
        <v>261</v>
      </c>
      <c r="F277" s="176" t="s">
        <v>575</v>
      </c>
      <c r="I277" s="167"/>
      <c r="J277" s="177">
        <f>BK277</f>
        <v>0</v>
      </c>
      <c r="L277" s="164"/>
      <c r="M277" s="169"/>
      <c r="N277" s="170"/>
      <c r="O277" s="170"/>
      <c r="P277" s="171">
        <f>SUM(P278:P356)</f>
        <v>0</v>
      </c>
      <c r="Q277" s="170"/>
      <c r="R277" s="171">
        <f>SUM(R278:R356)</f>
        <v>1463.779712</v>
      </c>
      <c r="S277" s="170"/>
      <c r="T277" s="172">
        <f>SUM(T278:T356)</f>
        <v>0</v>
      </c>
      <c r="AR277" s="165" t="s">
        <v>85</v>
      </c>
      <c r="AT277" s="173" t="s">
        <v>76</v>
      </c>
      <c r="AU277" s="173" t="s">
        <v>85</v>
      </c>
      <c r="AY277" s="165" t="s">
        <v>216</v>
      </c>
      <c r="BK277" s="174">
        <f>SUM(BK278:BK356)</f>
        <v>0</v>
      </c>
    </row>
    <row r="278" spans="2:65" s="1" customFormat="1" ht="22.5" customHeight="1">
      <c r="B278" s="178"/>
      <c r="C278" s="179" t="s">
        <v>576</v>
      </c>
      <c r="D278" s="179" t="s">
        <v>218</v>
      </c>
      <c r="E278" s="180" t="s">
        <v>577</v>
      </c>
      <c r="F278" s="181" t="s">
        <v>578</v>
      </c>
      <c r="G278" s="182" t="s">
        <v>281</v>
      </c>
      <c r="H278" s="183">
        <v>20</v>
      </c>
      <c r="I278" s="184"/>
      <c r="J278" s="185">
        <f>ROUND(I278*H278,2)</f>
        <v>0</v>
      </c>
      <c r="K278" s="181" t="s">
        <v>5</v>
      </c>
      <c r="L278" s="42"/>
      <c r="M278" s="186" t="s">
        <v>5</v>
      </c>
      <c r="N278" s="187" t="s">
        <v>48</v>
      </c>
      <c r="O278" s="43"/>
      <c r="P278" s="188">
        <f>O278*H278</f>
        <v>0</v>
      </c>
      <c r="Q278" s="188">
        <v>4.0079999999999998E-2</v>
      </c>
      <c r="R278" s="188">
        <f>Q278*H278</f>
        <v>0.80159999999999998</v>
      </c>
      <c r="S278" s="188">
        <v>0</v>
      </c>
      <c r="T278" s="189">
        <f>S278*H278</f>
        <v>0</v>
      </c>
      <c r="AR278" s="24" t="s">
        <v>222</v>
      </c>
      <c r="AT278" s="24" t="s">
        <v>218</v>
      </c>
      <c r="AU278" s="24" t="s">
        <v>87</v>
      </c>
      <c r="AY278" s="24" t="s">
        <v>216</v>
      </c>
      <c r="BE278" s="190">
        <f>IF(N278="základní",J278,0)</f>
        <v>0</v>
      </c>
      <c r="BF278" s="190">
        <f>IF(N278="snížená",J278,0)</f>
        <v>0</v>
      </c>
      <c r="BG278" s="190">
        <f>IF(N278="zákl. přenesená",J278,0)</f>
        <v>0</v>
      </c>
      <c r="BH278" s="190">
        <f>IF(N278="sníž. přenesená",J278,0)</f>
        <v>0</v>
      </c>
      <c r="BI278" s="190">
        <f>IF(N278="nulová",J278,0)</f>
        <v>0</v>
      </c>
      <c r="BJ278" s="24" t="s">
        <v>85</v>
      </c>
      <c r="BK278" s="190">
        <f>ROUND(I278*H278,2)</f>
        <v>0</v>
      </c>
      <c r="BL278" s="24" t="s">
        <v>222</v>
      </c>
      <c r="BM278" s="24" t="s">
        <v>579</v>
      </c>
    </row>
    <row r="279" spans="2:65" s="1" customFormat="1" ht="22.5" customHeight="1">
      <c r="B279" s="178"/>
      <c r="C279" s="229" t="s">
        <v>580</v>
      </c>
      <c r="D279" s="229" t="s">
        <v>404</v>
      </c>
      <c r="E279" s="230" t="s">
        <v>581</v>
      </c>
      <c r="F279" s="231" t="s">
        <v>582</v>
      </c>
      <c r="G279" s="232" t="s">
        <v>281</v>
      </c>
      <c r="H279" s="233">
        <v>20</v>
      </c>
      <c r="I279" s="234"/>
      <c r="J279" s="235">
        <f>ROUND(I279*H279,2)</f>
        <v>0</v>
      </c>
      <c r="K279" s="231" t="s">
        <v>5</v>
      </c>
      <c r="L279" s="236"/>
      <c r="M279" s="237" t="s">
        <v>5</v>
      </c>
      <c r="N279" s="238" t="s">
        <v>48</v>
      </c>
      <c r="O279" s="43"/>
      <c r="P279" s="188">
        <f>O279*H279</f>
        <v>0</v>
      </c>
      <c r="Q279" s="188">
        <v>0</v>
      </c>
      <c r="R279" s="188">
        <f>Q279*H279</f>
        <v>0</v>
      </c>
      <c r="S279" s="188">
        <v>0</v>
      </c>
      <c r="T279" s="189">
        <f>S279*H279</f>
        <v>0</v>
      </c>
      <c r="AR279" s="24" t="s">
        <v>256</v>
      </c>
      <c r="AT279" s="24" t="s">
        <v>404</v>
      </c>
      <c r="AU279" s="24" t="s">
        <v>87</v>
      </c>
      <c r="AY279" s="24" t="s">
        <v>216</v>
      </c>
      <c r="BE279" s="190">
        <f>IF(N279="základní",J279,0)</f>
        <v>0</v>
      </c>
      <c r="BF279" s="190">
        <f>IF(N279="snížená",J279,0)</f>
        <v>0</v>
      </c>
      <c r="BG279" s="190">
        <f>IF(N279="zákl. přenesená",J279,0)</f>
        <v>0</v>
      </c>
      <c r="BH279" s="190">
        <f>IF(N279="sníž. přenesená",J279,0)</f>
        <v>0</v>
      </c>
      <c r="BI279" s="190">
        <f>IF(N279="nulová",J279,0)</f>
        <v>0</v>
      </c>
      <c r="BJ279" s="24" t="s">
        <v>85</v>
      </c>
      <c r="BK279" s="190">
        <f>ROUND(I279*H279,2)</f>
        <v>0</v>
      </c>
      <c r="BL279" s="24" t="s">
        <v>222</v>
      </c>
      <c r="BM279" s="24" t="s">
        <v>583</v>
      </c>
    </row>
    <row r="280" spans="2:65" s="1" customFormat="1" ht="22.5" customHeight="1">
      <c r="B280" s="178"/>
      <c r="C280" s="179" t="s">
        <v>584</v>
      </c>
      <c r="D280" s="179" t="s">
        <v>218</v>
      </c>
      <c r="E280" s="180" t="s">
        <v>585</v>
      </c>
      <c r="F280" s="181" t="s">
        <v>586</v>
      </c>
      <c r="G280" s="182" t="s">
        <v>221</v>
      </c>
      <c r="H280" s="183">
        <v>36</v>
      </c>
      <c r="I280" s="184"/>
      <c r="J280" s="185">
        <f>ROUND(I280*H280,2)</f>
        <v>0</v>
      </c>
      <c r="K280" s="181" t="s">
        <v>5</v>
      </c>
      <c r="L280" s="42"/>
      <c r="M280" s="186" t="s">
        <v>5</v>
      </c>
      <c r="N280" s="187" t="s">
        <v>48</v>
      </c>
      <c r="O280" s="43"/>
      <c r="P280" s="188">
        <f>O280*H280</f>
        <v>0</v>
      </c>
      <c r="Q280" s="188">
        <v>0.11171</v>
      </c>
      <c r="R280" s="188">
        <f>Q280*H280</f>
        <v>4.02156</v>
      </c>
      <c r="S280" s="188">
        <v>0</v>
      </c>
      <c r="T280" s="189">
        <f>S280*H280</f>
        <v>0</v>
      </c>
      <c r="AR280" s="24" t="s">
        <v>222</v>
      </c>
      <c r="AT280" s="24" t="s">
        <v>218</v>
      </c>
      <c r="AU280" s="24" t="s">
        <v>87</v>
      </c>
      <c r="AY280" s="24" t="s">
        <v>216</v>
      </c>
      <c r="BE280" s="190">
        <f>IF(N280="základní",J280,0)</f>
        <v>0</v>
      </c>
      <c r="BF280" s="190">
        <f>IF(N280="snížená",J280,0)</f>
        <v>0</v>
      </c>
      <c r="BG280" s="190">
        <f>IF(N280="zákl. přenesená",J280,0)</f>
        <v>0</v>
      </c>
      <c r="BH280" s="190">
        <f>IF(N280="sníž. přenesená",J280,0)</f>
        <v>0</v>
      </c>
      <c r="BI280" s="190">
        <f>IF(N280="nulová",J280,0)</f>
        <v>0</v>
      </c>
      <c r="BJ280" s="24" t="s">
        <v>85</v>
      </c>
      <c r="BK280" s="190">
        <f>ROUND(I280*H280,2)</f>
        <v>0</v>
      </c>
      <c r="BL280" s="24" t="s">
        <v>222</v>
      </c>
      <c r="BM280" s="24" t="s">
        <v>587</v>
      </c>
    </row>
    <row r="281" spans="2:65" s="1" customFormat="1" ht="22.5" customHeight="1">
      <c r="B281" s="178"/>
      <c r="C281" s="229" t="s">
        <v>113</v>
      </c>
      <c r="D281" s="229" t="s">
        <v>404</v>
      </c>
      <c r="E281" s="230" t="s">
        <v>588</v>
      </c>
      <c r="F281" s="231" t="s">
        <v>589</v>
      </c>
      <c r="G281" s="232" t="s">
        <v>221</v>
      </c>
      <c r="H281" s="233">
        <v>36</v>
      </c>
      <c r="I281" s="234"/>
      <c r="J281" s="235">
        <f>ROUND(I281*H281,2)</f>
        <v>0</v>
      </c>
      <c r="K281" s="231" t="s">
        <v>5</v>
      </c>
      <c r="L281" s="236"/>
      <c r="M281" s="237" t="s">
        <v>5</v>
      </c>
      <c r="N281" s="238" t="s">
        <v>48</v>
      </c>
      <c r="O281" s="43"/>
      <c r="P281" s="188">
        <f>O281*H281</f>
        <v>0</v>
      </c>
      <c r="Q281" s="188">
        <v>0</v>
      </c>
      <c r="R281" s="188">
        <f>Q281*H281</f>
        <v>0</v>
      </c>
      <c r="S281" s="188">
        <v>0</v>
      </c>
      <c r="T281" s="189">
        <f>S281*H281</f>
        <v>0</v>
      </c>
      <c r="AR281" s="24" t="s">
        <v>256</v>
      </c>
      <c r="AT281" s="24" t="s">
        <v>404</v>
      </c>
      <c r="AU281" s="24" t="s">
        <v>87</v>
      </c>
      <c r="AY281" s="24" t="s">
        <v>216</v>
      </c>
      <c r="BE281" s="190">
        <f>IF(N281="základní",J281,0)</f>
        <v>0</v>
      </c>
      <c r="BF281" s="190">
        <f>IF(N281="snížená",J281,0)</f>
        <v>0</v>
      </c>
      <c r="BG281" s="190">
        <f>IF(N281="zákl. přenesená",J281,0)</f>
        <v>0</v>
      </c>
      <c r="BH281" s="190">
        <f>IF(N281="sníž. přenesená",J281,0)</f>
        <v>0</v>
      </c>
      <c r="BI281" s="190">
        <f>IF(N281="nulová",J281,0)</f>
        <v>0</v>
      </c>
      <c r="BJ281" s="24" t="s">
        <v>85</v>
      </c>
      <c r="BK281" s="190">
        <f>ROUND(I281*H281,2)</f>
        <v>0</v>
      </c>
      <c r="BL281" s="24" t="s">
        <v>222</v>
      </c>
      <c r="BM281" s="24" t="s">
        <v>590</v>
      </c>
    </row>
    <row r="282" spans="2:65" s="1" customFormat="1" ht="22.5" customHeight="1">
      <c r="B282" s="178"/>
      <c r="C282" s="179" t="s">
        <v>591</v>
      </c>
      <c r="D282" s="179" t="s">
        <v>218</v>
      </c>
      <c r="E282" s="180" t="s">
        <v>592</v>
      </c>
      <c r="F282" s="181" t="s">
        <v>593</v>
      </c>
      <c r="G282" s="182" t="s">
        <v>221</v>
      </c>
      <c r="H282" s="183">
        <v>60</v>
      </c>
      <c r="I282" s="184"/>
      <c r="J282" s="185">
        <f>ROUND(I282*H282,2)</f>
        <v>0</v>
      </c>
      <c r="K282" s="181" t="s">
        <v>5</v>
      </c>
      <c r="L282" s="42"/>
      <c r="M282" s="186" t="s">
        <v>5</v>
      </c>
      <c r="N282" s="187" t="s">
        <v>48</v>
      </c>
      <c r="O282" s="43"/>
      <c r="P282" s="188">
        <f>O282*H282</f>
        <v>0</v>
      </c>
      <c r="Q282" s="188">
        <v>0</v>
      </c>
      <c r="R282" s="188">
        <f>Q282*H282</f>
        <v>0</v>
      </c>
      <c r="S282" s="188">
        <v>0</v>
      </c>
      <c r="T282" s="189">
        <f>S282*H282</f>
        <v>0</v>
      </c>
      <c r="AR282" s="24" t="s">
        <v>222</v>
      </c>
      <c r="AT282" s="24" t="s">
        <v>218</v>
      </c>
      <c r="AU282" s="24" t="s">
        <v>87</v>
      </c>
      <c r="AY282" s="24" t="s">
        <v>216</v>
      </c>
      <c r="BE282" s="190">
        <f>IF(N282="základní",J282,0)</f>
        <v>0</v>
      </c>
      <c r="BF282" s="190">
        <f>IF(N282="snížená",J282,0)</f>
        <v>0</v>
      </c>
      <c r="BG282" s="190">
        <f>IF(N282="zákl. přenesená",J282,0)</f>
        <v>0</v>
      </c>
      <c r="BH282" s="190">
        <f>IF(N282="sníž. přenesená",J282,0)</f>
        <v>0</v>
      </c>
      <c r="BI282" s="190">
        <f>IF(N282="nulová",J282,0)</f>
        <v>0</v>
      </c>
      <c r="BJ282" s="24" t="s">
        <v>85</v>
      </c>
      <c r="BK282" s="190">
        <f>ROUND(I282*H282,2)</f>
        <v>0</v>
      </c>
      <c r="BL282" s="24" t="s">
        <v>222</v>
      </c>
      <c r="BM282" s="24" t="s">
        <v>594</v>
      </c>
    </row>
    <row r="283" spans="2:65" s="12" customFormat="1" ht="13.5">
      <c r="B283" s="200"/>
      <c r="D283" s="201" t="s">
        <v>224</v>
      </c>
      <c r="E283" s="202" t="s">
        <v>5</v>
      </c>
      <c r="F283" s="203" t="s">
        <v>595</v>
      </c>
      <c r="H283" s="204">
        <v>60</v>
      </c>
      <c r="I283" s="205"/>
      <c r="L283" s="200"/>
      <c r="M283" s="206"/>
      <c r="N283" s="207"/>
      <c r="O283" s="207"/>
      <c r="P283" s="207"/>
      <c r="Q283" s="207"/>
      <c r="R283" s="207"/>
      <c r="S283" s="207"/>
      <c r="T283" s="208"/>
      <c r="AT283" s="209" t="s">
        <v>224</v>
      </c>
      <c r="AU283" s="209" t="s">
        <v>87</v>
      </c>
      <c r="AV283" s="12" t="s">
        <v>87</v>
      </c>
      <c r="AW283" s="12" t="s">
        <v>41</v>
      </c>
      <c r="AX283" s="12" t="s">
        <v>85</v>
      </c>
      <c r="AY283" s="209" t="s">
        <v>216</v>
      </c>
    </row>
    <row r="284" spans="2:65" s="1" customFormat="1" ht="22.5" customHeight="1">
      <c r="B284" s="178"/>
      <c r="C284" s="179" t="s">
        <v>596</v>
      </c>
      <c r="D284" s="179" t="s">
        <v>218</v>
      </c>
      <c r="E284" s="180" t="s">
        <v>597</v>
      </c>
      <c r="F284" s="181" t="s">
        <v>598</v>
      </c>
      <c r="G284" s="182" t="s">
        <v>221</v>
      </c>
      <c r="H284" s="183">
        <v>3720</v>
      </c>
      <c r="I284" s="184"/>
      <c r="J284" s="185">
        <f>ROUND(I284*H284,2)</f>
        <v>0</v>
      </c>
      <c r="K284" s="181" t="s">
        <v>5</v>
      </c>
      <c r="L284" s="42"/>
      <c r="M284" s="186" t="s">
        <v>5</v>
      </c>
      <c r="N284" s="187" t="s">
        <v>48</v>
      </c>
      <c r="O284" s="43"/>
      <c r="P284" s="188">
        <f>O284*H284</f>
        <v>0</v>
      </c>
      <c r="Q284" s="188">
        <v>0</v>
      </c>
      <c r="R284" s="188">
        <f>Q284*H284</f>
        <v>0</v>
      </c>
      <c r="S284" s="188">
        <v>0</v>
      </c>
      <c r="T284" s="189">
        <f>S284*H284</f>
        <v>0</v>
      </c>
      <c r="AR284" s="24" t="s">
        <v>222</v>
      </c>
      <c r="AT284" s="24" t="s">
        <v>218</v>
      </c>
      <c r="AU284" s="24" t="s">
        <v>87</v>
      </c>
      <c r="AY284" s="24" t="s">
        <v>216</v>
      </c>
      <c r="BE284" s="190">
        <f>IF(N284="základní",J284,0)</f>
        <v>0</v>
      </c>
      <c r="BF284" s="190">
        <f>IF(N284="snížená",J284,0)</f>
        <v>0</v>
      </c>
      <c r="BG284" s="190">
        <f>IF(N284="zákl. přenesená",J284,0)</f>
        <v>0</v>
      </c>
      <c r="BH284" s="190">
        <f>IF(N284="sníž. přenesená",J284,0)</f>
        <v>0</v>
      </c>
      <c r="BI284" s="190">
        <f>IF(N284="nulová",J284,0)</f>
        <v>0</v>
      </c>
      <c r="BJ284" s="24" t="s">
        <v>85</v>
      </c>
      <c r="BK284" s="190">
        <f>ROUND(I284*H284,2)</f>
        <v>0</v>
      </c>
      <c r="BL284" s="24" t="s">
        <v>222</v>
      </c>
      <c r="BM284" s="24" t="s">
        <v>599</v>
      </c>
    </row>
    <row r="285" spans="2:65" s="12" customFormat="1" ht="13.5">
      <c r="B285" s="200"/>
      <c r="D285" s="201" t="s">
        <v>224</v>
      </c>
      <c r="E285" s="202" t="s">
        <v>5</v>
      </c>
      <c r="F285" s="203" t="s">
        <v>600</v>
      </c>
      <c r="H285" s="204">
        <v>3720</v>
      </c>
      <c r="I285" s="205"/>
      <c r="L285" s="200"/>
      <c r="M285" s="206"/>
      <c r="N285" s="207"/>
      <c r="O285" s="207"/>
      <c r="P285" s="207"/>
      <c r="Q285" s="207"/>
      <c r="R285" s="207"/>
      <c r="S285" s="207"/>
      <c r="T285" s="208"/>
      <c r="AT285" s="209" t="s">
        <v>224</v>
      </c>
      <c r="AU285" s="209" t="s">
        <v>87</v>
      </c>
      <c r="AV285" s="12" t="s">
        <v>87</v>
      </c>
      <c r="AW285" s="12" t="s">
        <v>41</v>
      </c>
      <c r="AX285" s="12" t="s">
        <v>85</v>
      </c>
      <c r="AY285" s="209" t="s">
        <v>216</v>
      </c>
    </row>
    <row r="286" spans="2:65" s="1" customFormat="1" ht="22.5" customHeight="1">
      <c r="B286" s="178"/>
      <c r="C286" s="179" t="s">
        <v>601</v>
      </c>
      <c r="D286" s="179" t="s">
        <v>218</v>
      </c>
      <c r="E286" s="180" t="s">
        <v>602</v>
      </c>
      <c r="F286" s="181" t="s">
        <v>603</v>
      </c>
      <c r="G286" s="182" t="s">
        <v>221</v>
      </c>
      <c r="H286" s="183">
        <v>4</v>
      </c>
      <c r="I286" s="184"/>
      <c r="J286" s="185">
        <f>ROUND(I286*H286,2)</f>
        <v>0</v>
      </c>
      <c r="K286" s="181" t="s">
        <v>5</v>
      </c>
      <c r="L286" s="42"/>
      <c r="M286" s="186" t="s">
        <v>5</v>
      </c>
      <c r="N286" s="187" t="s">
        <v>48</v>
      </c>
      <c r="O286" s="43"/>
      <c r="P286" s="188">
        <f>O286*H286</f>
        <v>0</v>
      </c>
      <c r="Q286" s="188">
        <v>6.9999999999999999E-4</v>
      </c>
      <c r="R286" s="188">
        <f>Q286*H286</f>
        <v>2.8E-3</v>
      </c>
      <c r="S286" s="188">
        <v>0</v>
      </c>
      <c r="T286" s="189">
        <f>S286*H286</f>
        <v>0</v>
      </c>
      <c r="AR286" s="24" t="s">
        <v>222</v>
      </c>
      <c r="AT286" s="24" t="s">
        <v>218</v>
      </c>
      <c r="AU286" s="24" t="s">
        <v>87</v>
      </c>
      <c r="AY286" s="24" t="s">
        <v>216</v>
      </c>
      <c r="BE286" s="190">
        <f>IF(N286="základní",J286,0)</f>
        <v>0</v>
      </c>
      <c r="BF286" s="190">
        <f>IF(N286="snížená",J286,0)</f>
        <v>0</v>
      </c>
      <c r="BG286" s="190">
        <f>IF(N286="zákl. přenesená",J286,0)</f>
        <v>0</v>
      </c>
      <c r="BH286" s="190">
        <f>IF(N286="sníž. přenesená",J286,0)</f>
        <v>0</v>
      </c>
      <c r="BI286" s="190">
        <f>IF(N286="nulová",J286,0)</f>
        <v>0</v>
      </c>
      <c r="BJ286" s="24" t="s">
        <v>85</v>
      </c>
      <c r="BK286" s="190">
        <f>ROUND(I286*H286,2)</f>
        <v>0</v>
      </c>
      <c r="BL286" s="24" t="s">
        <v>222</v>
      </c>
      <c r="BM286" s="24" t="s">
        <v>604</v>
      </c>
    </row>
    <row r="287" spans="2:65" s="12" customFormat="1" ht="13.5">
      <c r="B287" s="200"/>
      <c r="D287" s="201" t="s">
        <v>224</v>
      </c>
      <c r="E287" s="202" t="s">
        <v>5</v>
      </c>
      <c r="F287" s="203" t="s">
        <v>605</v>
      </c>
      <c r="H287" s="204">
        <v>4</v>
      </c>
      <c r="I287" s="205"/>
      <c r="L287" s="200"/>
      <c r="M287" s="206"/>
      <c r="N287" s="207"/>
      <c r="O287" s="207"/>
      <c r="P287" s="207"/>
      <c r="Q287" s="207"/>
      <c r="R287" s="207"/>
      <c r="S287" s="207"/>
      <c r="T287" s="208"/>
      <c r="AT287" s="209" t="s">
        <v>224</v>
      </c>
      <c r="AU287" s="209" t="s">
        <v>87</v>
      </c>
      <c r="AV287" s="12" t="s">
        <v>87</v>
      </c>
      <c r="AW287" s="12" t="s">
        <v>41</v>
      </c>
      <c r="AX287" s="12" t="s">
        <v>85</v>
      </c>
      <c r="AY287" s="209" t="s">
        <v>216</v>
      </c>
    </row>
    <row r="288" spans="2:65" s="1" customFormat="1" ht="22.5" customHeight="1">
      <c r="B288" s="178"/>
      <c r="C288" s="229" t="s">
        <v>606</v>
      </c>
      <c r="D288" s="229" t="s">
        <v>404</v>
      </c>
      <c r="E288" s="230" t="s">
        <v>607</v>
      </c>
      <c r="F288" s="231" t="s">
        <v>608</v>
      </c>
      <c r="G288" s="232" t="s">
        <v>221</v>
      </c>
      <c r="H288" s="233">
        <v>4</v>
      </c>
      <c r="I288" s="234"/>
      <c r="J288" s="235">
        <f>ROUND(I288*H288,2)</f>
        <v>0</v>
      </c>
      <c r="K288" s="231" t="s">
        <v>5</v>
      </c>
      <c r="L288" s="236"/>
      <c r="M288" s="237" t="s">
        <v>5</v>
      </c>
      <c r="N288" s="238" t="s">
        <v>48</v>
      </c>
      <c r="O288" s="43"/>
      <c r="P288" s="188">
        <f>O288*H288</f>
        <v>0</v>
      </c>
      <c r="Q288" s="188">
        <v>0</v>
      </c>
      <c r="R288" s="188">
        <f>Q288*H288</f>
        <v>0</v>
      </c>
      <c r="S288" s="188">
        <v>0</v>
      </c>
      <c r="T288" s="189">
        <f>S288*H288</f>
        <v>0</v>
      </c>
      <c r="AR288" s="24" t="s">
        <v>256</v>
      </c>
      <c r="AT288" s="24" t="s">
        <v>404</v>
      </c>
      <c r="AU288" s="24" t="s">
        <v>87</v>
      </c>
      <c r="AY288" s="24" t="s">
        <v>216</v>
      </c>
      <c r="BE288" s="190">
        <f>IF(N288="základní",J288,0)</f>
        <v>0</v>
      </c>
      <c r="BF288" s="190">
        <f>IF(N288="snížená",J288,0)</f>
        <v>0</v>
      </c>
      <c r="BG288" s="190">
        <f>IF(N288="zákl. přenesená",J288,0)</f>
        <v>0</v>
      </c>
      <c r="BH288" s="190">
        <f>IF(N288="sníž. přenesená",J288,0)</f>
        <v>0</v>
      </c>
      <c r="BI288" s="190">
        <f>IF(N288="nulová",J288,0)</f>
        <v>0</v>
      </c>
      <c r="BJ288" s="24" t="s">
        <v>85</v>
      </c>
      <c r="BK288" s="190">
        <f>ROUND(I288*H288,2)</f>
        <v>0</v>
      </c>
      <c r="BL288" s="24" t="s">
        <v>222</v>
      </c>
      <c r="BM288" s="24" t="s">
        <v>609</v>
      </c>
    </row>
    <row r="289" spans="2:65" s="12" customFormat="1" ht="13.5">
      <c r="B289" s="200"/>
      <c r="D289" s="201" t="s">
        <v>224</v>
      </c>
      <c r="E289" s="202" t="s">
        <v>5</v>
      </c>
      <c r="F289" s="203" t="s">
        <v>605</v>
      </c>
      <c r="H289" s="204">
        <v>4</v>
      </c>
      <c r="I289" s="205"/>
      <c r="L289" s="200"/>
      <c r="M289" s="206"/>
      <c r="N289" s="207"/>
      <c r="O289" s="207"/>
      <c r="P289" s="207"/>
      <c r="Q289" s="207"/>
      <c r="R289" s="207"/>
      <c r="S289" s="207"/>
      <c r="T289" s="208"/>
      <c r="AT289" s="209" t="s">
        <v>224</v>
      </c>
      <c r="AU289" s="209" t="s">
        <v>87</v>
      </c>
      <c r="AV289" s="12" t="s">
        <v>87</v>
      </c>
      <c r="AW289" s="12" t="s">
        <v>41</v>
      </c>
      <c r="AX289" s="12" t="s">
        <v>85</v>
      </c>
      <c r="AY289" s="209" t="s">
        <v>216</v>
      </c>
    </row>
    <row r="290" spans="2:65" s="1" customFormat="1" ht="22.5" customHeight="1">
      <c r="B290" s="178"/>
      <c r="C290" s="179" t="s">
        <v>610</v>
      </c>
      <c r="D290" s="179" t="s">
        <v>218</v>
      </c>
      <c r="E290" s="180" t="s">
        <v>611</v>
      </c>
      <c r="F290" s="181" t="s">
        <v>612</v>
      </c>
      <c r="G290" s="182" t="s">
        <v>221</v>
      </c>
      <c r="H290" s="183">
        <v>4</v>
      </c>
      <c r="I290" s="184"/>
      <c r="J290" s="185">
        <f>ROUND(I290*H290,2)</f>
        <v>0</v>
      </c>
      <c r="K290" s="181" t="s">
        <v>5</v>
      </c>
      <c r="L290" s="42"/>
      <c r="M290" s="186" t="s">
        <v>5</v>
      </c>
      <c r="N290" s="187" t="s">
        <v>48</v>
      </c>
      <c r="O290" s="43"/>
      <c r="P290" s="188">
        <f>O290*H290</f>
        <v>0</v>
      </c>
      <c r="Q290" s="188">
        <v>0.11241</v>
      </c>
      <c r="R290" s="188">
        <f>Q290*H290</f>
        <v>0.44963999999999998</v>
      </c>
      <c r="S290" s="188">
        <v>0</v>
      </c>
      <c r="T290" s="189">
        <f>S290*H290</f>
        <v>0</v>
      </c>
      <c r="AR290" s="24" t="s">
        <v>222</v>
      </c>
      <c r="AT290" s="24" t="s">
        <v>218</v>
      </c>
      <c r="AU290" s="24" t="s">
        <v>87</v>
      </c>
      <c r="AY290" s="24" t="s">
        <v>216</v>
      </c>
      <c r="BE290" s="190">
        <f>IF(N290="základní",J290,0)</f>
        <v>0</v>
      </c>
      <c r="BF290" s="190">
        <f>IF(N290="snížená",J290,0)</f>
        <v>0</v>
      </c>
      <c r="BG290" s="190">
        <f>IF(N290="zákl. přenesená",J290,0)</f>
        <v>0</v>
      </c>
      <c r="BH290" s="190">
        <f>IF(N290="sníž. přenesená",J290,0)</f>
        <v>0</v>
      </c>
      <c r="BI290" s="190">
        <f>IF(N290="nulová",J290,0)</f>
        <v>0</v>
      </c>
      <c r="BJ290" s="24" t="s">
        <v>85</v>
      </c>
      <c r="BK290" s="190">
        <f>ROUND(I290*H290,2)</f>
        <v>0</v>
      </c>
      <c r="BL290" s="24" t="s">
        <v>222</v>
      </c>
      <c r="BM290" s="24" t="s">
        <v>613</v>
      </c>
    </row>
    <row r="291" spans="2:65" s="1" customFormat="1" ht="22.5" customHeight="1">
      <c r="B291" s="178"/>
      <c r="C291" s="229" t="s">
        <v>614</v>
      </c>
      <c r="D291" s="229" t="s">
        <v>404</v>
      </c>
      <c r="E291" s="230" t="s">
        <v>615</v>
      </c>
      <c r="F291" s="231" t="s">
        <v>616</v>
      </c>
      <c r="G291" s="232" t="s">
        <v>221</v>
      </c>
      <c r="H291" s="233">
        <v>4</v>
      </c>
      <c r="I291" s="234"/>
      <c r="J291" s="235">
        <f>ROUND(I291*H291,2)</f>
        <v>0</v>
      </c>
      <c r="K291" s="231" t="s">
        <v>5</v>
      </c>
      <c r="L291" s="236"/>
      <c r="M291" s="237" t="s">
        <v>5</v>
      </c>
      <c r="N291" s="238" t="s">
        <v>48</v>
      </c>
      <c r="O291" s="43"/>
      <c r="P291" s="188">
        <f>O291*H291</f>
        <v>0</v>
      </c>
      <c r="Q291" s="188">
        <v>0</v>
      </c>
      <c r="R291" s="188">
        <f>Q291*H291</f>
        <v>0</v>
      </c>
      <c r="S291" s="188">
        <v>0</v>
      </c>
      <c r="T291" s="189">
        <f>S291*H291</f>
        <v>0</v>
      </c>
      <c r="AR291" s="24" t="s">
        <v>256</v>
      </c>
      <c r="AT291" s="24" t="s">
        <v>404</v>
      </c>
      <c r="AU291" s="24" t="s">
        <v>87</v>
      </c>
      <c r="AY291" s="24" t="s">
        <v>216</v>
      </c>
      <c r="BE291" s="190">
        <f>IF(N291="základní",J291,0)</f>
        <v>0</v>
      </c>
      <c r="BF291" s="190">
        <f>IF(N291="snížená",J291,0)</f>
        <v>0</v>
      </c>
      <c r="BG291" s="190">
        <f>IF(N291="zákl. přenesená",J291,0)</f>
        <v>0</v>
      </c>
      <c r="BH291" s="190">
        <f>IF(N291="sníž. přenesená",J291,0)</f>
        <v>0</v>
      </c>
      <c r="BI291" s="190">
        <f>IF(N291="nulová",J291,0)</f>
        <v>0</v>
      </c>
      <c r="BJ291" s="24" t="s">
        <v>85</v>
      </c>
      <c r="BK291" s="190">
        <f>ROUND(I291*H291,2)</f>
        <v>0</v>
      </c>
      <c r="BL291" s="24" t="s">
        <v>222</v>
      </c>
      <c r="BM291" s="24" t="s">
        <v>617</v>
      </c>
    </row>
    <row r="292" spans="2:65" s="1" customFormat="1" ht="31.5" customHeight="1">
      <c r="B292" s="178"/>
      <c r="C292" s="179" t="s">
        <v>618</v>
      </c>
      <c r="D292" s="179" t="s">
        <v>218</v>
      </c>
      <c r="E292" s="180" t="s">
        <v>619</v>
      </c>
      <c r="F292" s="181" t="s">
        <v>620</v>
      </c>
      <c r="G292" s="182" t="s">
        <v>281</v>
      </c>
      <c r="H292" s="183">
        <v>1754</v>
      </c>
      <c r="I292" s="184"/>
      <c r="J292" s="185">
        <f>ROUND(I292*H292,2)</f>
        <v>0</v>
      </c>
      <c r="K292" s="181" t="s">
        <v>5</v>
      </c>
      <c r="L292" s="42"/>
      <c r="M292" s="186" t="s">
        <v>5</v>
      </c>
      <c r="N292" s="187" t="s">
        <v>48</v>
      </c>
      <c r="O292" s="43"/>
      <c r="P292" s="188">
        <f>O292*H292</f>
        <v>0</v>
      </c>
      <c r="Q292" s="188">
        <v>8.0879999999999994E-2</v>
      </c>
      <c r="R292" s="188">
        <f>Q292*H292</f>
        <v>141.86351999999999</v>
      </c>
      <c r="S292" s="188">
        <v>0</v>
      </c>
      <c r="T292" s="189">
        <f>S292*H292</f>
        <v>0</v>
      </c>
      <c r="AR292" s="24" t="s">
        <v>222</v>
      </c>
      <c r="AT292" s="24" t="s">
        <v>218</v>
      </c>
      <c r="AU292" s="24" t="s">
        <v>87</v>
      </c>
      <c r="AY292" s="24" t="s">
        <v>216</v>
      </c>
      <c r="BE292" s="190">
        <f>IF(N292="základní",J292,0)</f>
        <v>0</v>
      </c>
      <c r="BF292" s="190">
        <f>IF(N292="snížená",J292,0)</f>
        <v>0</v>
      </c>
      <c r="BG292" s="190">
        <f>IF(N292="zákl. přenesená",J292,0)</f>
        <v>0</v>
      </c>
      <c r="BH292" s="190">
        <f>IF(N292="sníž. přenesená",J292,0)</f>
        <v>0</v>
      </c>
      <c r="BI292" s="190">
        <f>IF(N292="nulová",J292,0)</f>
        <v>0</v>
      </c>
      <c r="BJ292" s="24" t="s">
        <v>85</v>
      </c>
      <c r="BK292" s="190">
        <f>ROUND(I292*H292,2)</f>
        <v>0</v>
      </c>
      <c r="BL292" s="24" t="s">
        <v>222</v>
      </c>
      <c r="BM292" s="24" t="s">
        <v>621</v>
      </c>
    </row>
    <row r="293" spans="2:65" s="12" customFormat="1" ht="13.5">
      <c r="B293" s="200"/>
      <c r="D293" s="201" t="s">
        <v>224</v>
      </c>
      <c r="E293" s="202" t="s">
        <v>176</v>
      </c>
      <c r="F293" s="203" t="s">
        <v>110</v>
      </c>
      <c r="H293" s="204">
        <v>1754</v>
      </c>
      <c r="I293" s="205"/>
      <c r="L293" s="200"/>
      <c r="M293" s="206"/>
      <c r="N293" s="207"/>
      <c r="O293" s="207"/>
      <c r="P293" s="207"/>
      <c r="Q293" s="207"/>
      <c r="R293" s="207"/>
      <c r="S293" s="207"/>
      <c r="T293" s="208"/>
      <c r="AT293" s="209" t="s">
        <v>224</v>
      </c>
      <c r="AU293" s="209" t="s">
        <v>87</v>
      </c>
      <c r="AV293" s="12" t="s">
        <v>87</v>
      </c>
      <c r="AW293" s="12" t="s">
        <v>41</v>
      </c>
      <c r="AX293" s="12" t="s">
        <v>85</v>
      </c>
      <c r="AY293" s="209" t="s">
        <v>216</v>
      </c>
    </row>
    <row r="294" spans="2:65" s="1" customFormat="1" ht="22.5" customHeight="1">
      <c r="B294" s="178"/>
      <c r="C294" s="229" t="s">
        <v>622</v>
      </c>
      <c r="D294" s="229" t="s">
        <v>404</v>
      </c>
      <c r="E294" s="230" t="s">
        <v>623</v>
      </c>
      <c r="F294" s="231" t="s">
        <v>624</v>
      </c>
      <c r="G294" s="232" t="s">
        <v>221</v>
      </c>
      <c r="H294" s="233">
        <v>3543.08</v>
      </c>
      <c r="I294" s="234"/>
      <c r="J294" s="235">
        <f>ROUND(I294*H294,2)</f>
        <v>0</v>
      </c>
      <c r="K294" s="231" t="s">
        <v>5</v>
      </c>
      <c r="L294" s="236"/>
      <c r="M294" s="237" t="s">
        <v>5</v>
      </c>
      <c r="N294" s="238" t="s">
        <v>48</v>
      </c>
      <c r="O294" s="43"/>
      <c r="P294" s="188">
        <f>O294*H294</f>
        <v>0</v>
      </c>
      <c r="Q294" s="188">
        <v>2.9000000000000001E-2</v>
      </c>
      <c r="R294" s="188">
        <f>Q294*H294</f>
        <v>102.74932</v>
      </c>
      <c r="S294" s="188">
        <v>0</v>
      </c>
      <c r="T294" s="189">
        <f>S294*H294</f>
        <v>0</v>
      </c>
      <c r="AR294" s="24" t="s">
        <v>256</v>
      </c>
      <c r="AT294" s="24" t="s">
        <v>404</v>
      </c>
      <c r="AU294" s="24" t="s">
        <v>87</v>
      </c>
      <c r="AY294" s="24" t="s">
        <v>216</v>
      </c>
      <c r="BE294" s="190">
        <f>IF(N294="základní",J294,0)</f>
        <v>0</v>
      </c>
      <c r="BF294" s="190">
        <f>IF(N294="snížená",J294,0)</f>
        <v>0</v>
      </c>
      <c r="BG294" s="190">
        <f>IF(N294="zákl. přenesená",J294,0)</f>
        <v>0</v>
      </c>
      <c r="BH294" s="190">
        <f>IF(N294="sníž. přenesená",J294,0)</f>
        <v>0</v>
      </c>
      <c r="BI294" s="190">
        <f>IF(N294="nulová",J294,0)</f>
        <v>0</v>
      </c>
      <c r="BJ294" s="24" t="s">
        <v>85</v>
      </c>
      <c r="BK294" s="190">
        <f>ROUND(I294*H294,2)</f>
        <v>0</v>
      </c>
      <c r="BL294" s="24" t="s">
        <v>222</v>
      </c>
      <c r="BM294" s="24" t="s">
        <v>625</v>
      </c>
    </row>
    <row r="295" spans="2:65" s="12" customFormat="1" ht="13.5">
      <c r="B295" s="200"/>
      <c r="D295" s="201" t="s">
        <v>224</v>
      </c>
      <c r="E295" s="202" t="s">
        <v>5</v>
      </c>
      <c r="F295" s="203" t="s">
        <v>626</v>
      </c>
      <c r="H295" s="204">
        <v>3543.08</v>
      </c>
      <c r="I295" s="205"/>
      <c r="L295" s="200"/>
      <c r="M295" s="206"/>
      <c r="N295" s="207"/>
      <c r="O295" s="207"/>
      <c r="P295" s="207"/>
      <c r="Q295" s="207"/>
      <c r="R295" s="207"/>
      <c r="S295" s="207"/>
      <c r="T295" s="208"/>
      <c r="AT295" s="209" t="s">
        <v>224</v>
      </c>
      <c r="AU295" s="209" t="s">
        <v>87</v>
      </c>
      <c r="AV295" s="12" t="s">
        <v>87</v>
      </c>
      <c r="AW295" s="12" t="s">
        <v>41</v>
      </c>
      <c r="AX295" s="12" t="s">
        <v>85</v>
      </c>
      <c r="AY295" s="209" t="s">
        <v>216</v>
      </c>
    </row>
    <row r="296" spans="2:65" s="1" customFormat="1" ht="22.5" customHeight="1">
      <c r="B296" s="178"/>
      <c r="C296" s="179" t="s">
        <v>627</v>
      </c>
      <c r="D296" s="179" t="s">
        <v>218</v>
      </c>
      <c r="E296" s="180" t="s">
        <v>628</v>
      </c>
      <c r="F296" s="181" t="s">
        <v>629</v>
      </c>
      <c r="G296" s="182" t="s">
        <v>281</v>
      </c>
      <c r="H296" s="183">
        <v>1754</v>
      </c>
      <c r="I296" s="184"/>
      <c r="J296" s="185">
        <f>ROUND(I296*H296,2)</f>
        <v>0</v>
      </c>
      <c r="K296" s="181" t="s">
        <v>5</v>
      </c>
      <c r="L296" s="42"/>
      <c r="M296" s="186" t="s">
        <v>5</v>
      </c>
      <c r="N296" s="187" t="s">
        <v>48</v>
      </c>
      <c r="O296" s="43"/>
      <c r="P296" s="188">
        <f>O296*H296</f>
        <v>0</v>
      </c>
      <c r="Q296" s="188">
        <v>0.16849</v>
      </c>
      <c r="R296" s="188">
        <f>Q296*H296</f>
        <v>295.53145999999998</v>
      </c>
      <c r="S296" s="188">
        <v>0</v>
      </c>
      <c r="T296" s="189">
        <f>S296*H296</f>
        <v>0</v>
      </c>
      <c r="AR296" s="24" t="s">
        <v>222</v>
      </c>
      <c r="AT296" s="24" t="s">
        <v>218</v>
      </c>
      <c r="AU296" s="24" t="s">
        <v>87</v>
      </c>
      <c r="AY296" s="24" t="s">
        <v>216</v>
      </c>
      <c r="BE296" s="190">
        <f>IF(N296="základní",J296,0)</f>
        <v>0</v>
      </c>
      <c r="BF296" s="190">
        <f>IF(N296="snížená",J296,0)</f>
        <v>0</v>
      </c>
      <c r="BG296" s="190">
        <f>IF(N296="zákl. přenesená",J296,0)</f>
        <v>0</v>
      </c>
      <c r="BH296" s="190">
        <f>IF(N296="sníž. přenesená",J296,0)</f>
        <v>0</v>
      </c>
      <c r="BI296" s="190">
        <f>IF(N296="nulová",J296,0)</f>
        <v>0</v>
      </c>
      <c r="BJ296" s="24" t="s">
        <v>85</v>
      </c>
      <c r="BK296" s="190">
        <f>ROUND(I296*H296,2)</f>
        <v>0</v>
      </c>
      <c r="BL296" s="24" t="s">
        <v>222</v>
      </c>
      <c r="BM296" s="24" t="s">
        <v>630</v>
      </c>
    </row>
    <row r="297" spans="2:65" s="12" customFormat="1" ht="13.5">
      <c r="B297" s="200"/>
      <c r="D297" s="201" t="s">
        <v>224</v>
      </c>
      <c r="E297" s="202" t="s">
        <v>110</v>
      </c>
      <c r="F297" s="203" t="s">
        <v>631</v>
      </c>
      <c r="H297" s="204">
        <v>1754</v>
      </c>
      <c r="I297" s="205"/>
      <c r="L297" s="200"/>
      <c r="M297" s="206"/>
      <c r="N297" s="207"/>
      <c r="O297" s="207"/>
      <c r="P297" s="207"/>
      <c r="Q297" s="207"/>
      <c r="R297" s="207"/>
      <c r="S297" s="207"/>
      <c r="T297" s="208"/>
      <c r="AT297" s="209" t="s">
        <v>224</v>
      </c>
      <c r="AU297" s="209" t="s">
        <v>87</v>
      </c>
      <c r="AV297" s="12" t="s">
        <v>87</v>
      </c>
      <c r="AW297" s="12" t="s">
        <v>41</v>
      </c>
      <c r="AX297" s="12" t="s">
        <v>85</v>
      </c>
      <c r="AY297" s="209" t="s">
        <v>216</v>
      </c>
    </row>
    <row r="298" spans="2:65" s="1" customFormat="1" ht="22.5" customHeight="1">
      <c r="B298" s="178"/>
      <c r="C298" s="229" t="s">
        <v>632</v>
      </c>
      <c r="D298" s="229" t="s">
        <v>404</v>
      </c>
      <c r="E298" s="230" t="s">
        <v>633</v>
      </c>
      <c r="F298" s="231" t="s">
        <v>634</v>
      </c>
      <c r="G298" s="232" t="s">
        <v>281</v>
      </c>
      <c r="H298" s="233">
        <v>1681.15</v>
      </c>
      <c r="I298" s="234"/>
      <c r="J298" s="235">
        <f>ROUND(I298*H298,2)</f>
        <v>0</v>
      </c>
      <c r="K298" s="231" t="s">
        <v>5</v>
      </c>
      <c r="L298" s="236"/>
      <c r="M298" s="237" t="s">
        <v>5</v>
      </c>
      <c r="N298" s="238" t="s">
        <v>48</v>
      </c>
      <c r="O298" s="43"/>
      <c r="P298" s="188">
        <f>O298*H298</f>
        <v>0</v>
      </c>
      <c r="Q298" s="188">
        <v>0.125</v>
      </c>
      <c r="R298" s="188">
        <f>Q298*H298</f>
        <v>210.14375000000001</v>
      </c>
      <c r="S298" s="188">
        <v>0</v>
      </c>
      <c r="T298" s="189">
        <f>S298*H298</f>
        <v>0</v>
      </c>
      <c r="AR298" s="24" t="s">
        <v>256</v>
      </c>
      <c r="AT298" s="24" t="s">
        <v>404</v>
      </c>
      <c r="AU298" s="24" t="s">
        <v>87</v>
      </c>
      <c r="AY298" s="24" t="s">
        <v>216</v>
      </c>
      <c r="BE298" s="190">
        <f>IF(N298="základní",J298,0)</f>
        <v>0</v>
      </c>
      <c r="BF298" s="190">
        <f>IF(N298="snížená",J298,0)</f>
        <v>0</v>
      </c>
      <c r="BG298" s="190">
        <f>IF(N298="zákl. přenesená",J298,0)</f>
        <v>0</v>
      </c>
      <c r="BH298" s="190">
        <f>IF(N298="sníž. přenesená",J298,0)</f>
        <v>0</v>
      </c>
      <c r="BI298" s="190">
        <f>IF(N298="nulová",J298,0)</f>
        <v>0</v>
      </c>
      <c r="BJ298" s="24" t="s">
        <v>85</v>
      </c>
      <c r="BK298" s="190">
        <f>ROUND(I298*H298,2)</f>
        <v>0</v>
      </c>
      <c r="BL298" s="24" t="s">
        <v>222</v>
      </c>
      <c r="BM298" s="24" t="s">
        <v>635</v>
      </c>
    </row>
    <row r="299" spans="2:65" s="12" customFormat="1" ht="13.5">
      <c r="B299" s="200"/>
      <c r="D299" s="201" t="s">
        <v>224</v>
      </c>
      <c r="E299" s="202" t="s">
        <v>5</v>
      </c>
      <c r="F299" s="203" t="s">
        <v>636</v>
      </c>
      <c r="H299" s="204">
        <v>1681.15</v>
      </c>
      <c r="I299" s="205"/>
      <c r="L299" s="200"/>
      <c r="M299" s="206"/>
      <c r="N299" s="207"/>
      <c r="O299" s="207"/>
      <c r="P299" s="207"/>
      <c r="Q299" s="207"/>
      <c r="R299" s="207"/>
      <c r="S299" s="207"/>
      <c r="T299" s="208"/>
      <c r="AT299" s="209" t="s">
        <v>224</v>
      </c>
      <c r="AU299" s="209" t="s">
        <v>87</v>
      </c>
      <c r="AV299" s="12" t="s">
        <v>87</v>
      </c>
      <c r="AW299" s="12" t="s">
        <v>41</v>
      </c>
      <c r="AX299" s="12" t="s">
        <v>85</v>
      </c>
      <c r="AY299" s="209" t="s">
        <v>216</v>
      </c>
    </row>
    <row r="300" spans="2:65" s="1" customFormat="1" ht="22.5" customHeight="1">
      <c r="B300" s="178"/>
      <c r="C300" s="229" t="s">
        <v>637</v>
      </c>
      <c r="D300" s="229" t="s">
        <v>404</v>
      </c>
      <c r="E300" s="230" t="s">
        <v>638</v>
      </c>
      <c r="F300" s="231" t="s">
        <v>639</v>
      </c>
      <c r="G300" s="232" t="s">
        <v>281</v>
      </c>
      <c r="H300" s="233">
        <v>54.61</v>
      </c>
      <c r="I300" s="234"/>
      <c r="J300" s="235">
        <f>ROUND(I300*H300,2)</f>
        <v>0</v>
      </c>
      <c r="K300" s="231" t="s">
        <v>5</v>
      </c>
      <c r="L300" s="236"/>
      <c r="M300" s="237" t="s">
        <v>5</v>
      </c>
      <c r="N300" s="238" t="s">
        <v>48</v>
      </c>
      <c r="O300" s="43"/>
      <c r="P300" s="188">
        <f>O300*H300</f>
        <v>0</v>
      </c>
      <c r="Q300" s="188">
        <v>0.125</v>
      </c>
      <c r="R300" s="188">
        <f>Q300*H300</f>
        <v>6.8262499999999999</v>
      </c>
      <c r="S300" s="188">
        <v>0</v>
      </c>
      <c r="T300" s="189">
        <f>S300*H300</f>
        <v>0</v>
      </c>
      <c r="AR300" s="24" t="s">
        <v>256</v>
      </c>
      <c r="AT300" s="24" t="s">
        <v>404</v>
      </c>
      <c r="AU300" s="24" t="s">
        <v>87</v>
      </c>
      <c r="AY300" s="24" t="s">
        <v>216</v>
      </c>
      <c r="BE300" s="190">
        <f>IF(N300="základní",J300,0)</f>
        <v>0</v>
      </c>
      <c r="BF300" s="190">
        <f>IF(N300="snížená",J300,0)</f>
        <v>0</v>
      </c>
      <c r="BG300" s="190">
        <f>IF(N300="zákl. přenesená",J300,0)</f>
        <v>0</v>
      </c>
      <c r="BH300" s="190">
        <f>IF(N300="sníž. přenesená",J300,0)</f>
        <v>0</v>
      </c>
      <c r="BI300" s="190">
        <f>IF(N300="nulová",J300,0)</f>
        <v>0</v>
      </c>
      <c r="BJ300" s="24" t="s">
        <v>85</v>
      </c>
      <c r="BK300" s="190">
        <f>ROUND(I300*H300,2)</f>
        <v>0</v>
      </c>
      <c r="BL300" s="24" t="s">
        <v>222</v>
      </c>
      <c r="BM300" s="24" t="s">
        <v>640</v>
      </c>
    </row>
    <row r="301" spans="2:65" s="12" customFormat="1" ht="13.5">
      <c r="B301" s="200"/>
      <c r="D301" s="192" t="s">
        <v>224</v>
      </c>
      <c r="E301" s="209" t="s">
        <v>5</v>
      </c>
      <c r="F301" s="210" t="s">
        <v>641</v>
      </c>
      <c r="H301" s="211">
        <v>3.16</v>
      </c>
      <c r="I301" s="205"/>
      <c r="L301" s="200"/>
      <c r="M301" s="206"/>
      <c r="N301" s="207"/>
      <c r="O301" s="207"/>
      <c r="P301" s="207"/>
      <c r="Q301" s="207"/>
      <c r="R301" s="207"/>
      <c r="S301" s="207"/>
      <c r="T301" s="208"/>
      <c r="AT301" s="209" t="s">
        <v>224</v>
      </c>
      <c r="AU301" s="209" t="s">
        <v>87</v>
      </c>
      <c r="AV301" s="12" t="s">
        <v>87</v>
      </c>
      <c r="AW301" s="12" t="s">
        <v>41</v>
      </c>
      <c r="AX301" s="12" t="s">
        <v>77</v>
      </c>
      <c r="AY301" s="209" t="s">
        <v>216</v>
      </c>
    </row>
    <row r="302" spans="2:65" s="12" customFormat="1" ht="13.5">
      <c r="B302" s="200"/>
      <c r="D302" s="192" t="s">
        <v>224</v>
      </c>
      <c r="E302" s="209" t="s">
        <v>5</v>
      </c>
      <c r="F302" s="210" t="s">
        <v>642</v>
      </c>
      <c r="H302" s="211">
        <v>18.920000000000002</v>
      </c>
      <c r="I302" s="205"/>
      <c r="L302" s="200"/>
      <c r="M302" s="206"/>
      <c r="N302" s="207"/>
      <c r="O302" s="207"/>
      <c r="P302" s="207"/>
      <c r="Q302" s="207"/>
      <c r="R302" s="207"/>
      <c r="S302" s="207"/>
      <c r="T302" s="208"/>
      <c r="AT302" s="209" t="s">
        <v>224</v>
      </c>
      <c r="AU302" s="209" t="s">
        <v>87</v>
      </c>
      <c r="AV302" s="12" t="s">
        <v>87</v>
      </c>
      <c r="AW302" s="12" t="s">
        <v>41</v>
      </c>
      <c r="AX302" s="12" t="s">
        <v>77</v>
      </c>
      <c r="AY302" s="209" t="s">
        <v>216</v>
      </c>
    </row>
    <row r="303" spans="2:65" s="12" customFormat="1" ht="13.5">
      <c r="B303" s="200"/>
      <c r="D303" s="192" t="s">
        <v>224</v>
      </c>
      <c r="E303" s="209" t="s">
        <v>5</v>
      </c>
      <c r="F303" s="210" t="s">
        <v>643</v>
      </c>
      <c r="H303" s="211">
        <v>32.53</v>
      </c>
      <c r="I303" s="205"/>
      <c r="L303" s="200"/>
      <c r="M303" s="206"/>
      <c r="N303" s="207"/>
      <c r="O303" s="207"/>
      <c r="P303" s="207"/>
      <c r="Q303" s="207"/>
      <c r="R303" s="207"/>
      <c r="S303" s="207"/>
      <c r="T303" s="208"/>
      <c r="AT303" s="209" t="s">
        <v>224</v>
      </c>
      <c r="AU303" s="209" t="s">
        <v>87</v>
      </c>
      <c r="AV303" s="12" t="s">
        <v>87</v>
      </c>
      <c r="AW303" s="12" t="s">
        <v>41</v>
      </c>
      <c r="AX303" s="12" t="s">
        <v>77</v>
      </c>
      <c r="AY303" s="209" t="s">
        <v>216</v>
      </c>
    </row>
    <row r="304" spans="2:65" s="14" customFormat="1" ht="13.5">
      <c r="B304" s="220"/>
      <c r="D304" s="201" t="s">
        <v>224</v>
      </c>
      <c r="E304" s="221" t="s">
        <v>158</v>
      </c>
      <c r="F304" s="222" t="s">
        <v>331</v>
      </c>
      <c r="H304" s="223">
        <v>54.61</v>
      </c>
      <c r="I304" s="224"/>
      <c r="L304" s="220"/>
      <c r="M304" s="225"/>
      <c r="N304" s="226"/>
      <c r="O304" s="226"/>
      <c r="P304" s="226"/>
      <c r="Q304" s="226"/>
      <c r="R304" s="226"/>
      <c r="S304" s="226"/>
      <c r="T304" s="227"/>
      <c r="AT304" s="228" t="s">
        <v>224</v>
      </c>
      <c r="AU304" s="228" t="s">
        <v>87</v>
      </c>
      <c r="AV304" s="14" t="s">
        <v>222</v>
      </c>
      <c r="AW304" s="14" t="s">
        <v>41</v>
      </c>
      <c r="AX304" s="14" t="s">
        <v>85</v>
      </c>
      <c r="AY304" s="228" t="s">
        <v>216</v>
      </c>
    </row>
    <row r="305" spans="2:65" s="1" customFormat="1" ht="22.5" customHeight="1">
      <c r="B305" s="178"/>
      <c r="C305" s="229" t="s">
        <v>644</v>
      </c>
      <c r="D305" s="229" t="s">
        <v>404</v>
      </c>
      <c r="E305" s="230" t="s">
        <v>645</v>
      </c>
      <c r="F305" s="231" t="s">
        <v>646</v>
      </c>
      <c r="G305" s="232" t="s">
        <v>281</v>
      </c>
      <c r="H305" s="233">
        <v>12.51</v>
      </c>
      <c r="I305" s="234"/>
      <c r="J305" s="235">
        <f>ROUND(I305*H305,2)</f>
        <v>0</v>
      </c>
      <c r="K305" s="231" t="s">
        <v>5</v>
      </c>
      <c r="L305" s="236"/>
      <c r="M305" s="237" t="s">
        <v>5</v>
      </c>
      <c r="N305" s="238" t="s">
        <v>48</v>
      </c>
      <c r="O305" s="43"/>
      <c r="P305" s="188">
        <f>O305*H305</f>
        <v>0</v>
      </c>
      <c r="Q305" s="188">
        <v>0.125</v>
      </c>
      <c r="R305" s="188">
        <f>Q305*H305</f>
        <v>1.56375</v>
      </c>
      <c r="S305" s="188">
        <v>0</v>
      </c>
      <c r="T305" s="189">
        <f>S305*H305</f>
        <v>0</v>
      </c>
      <c r="AR305" s="24" t="s">
        <v>256</v>
      </c>
      <c r="AT305" s="24" t="s">
        <v>404</v>
      </c>
      <c r="AU305" s="24" t="s">
        <v>87</v>
      </c>
      <c r="AY305" s="24" t="s">
        <v>216</v>
      </c>
      <c r="BE305" s="190">
        <f>IF(N305="základní",J305,0)</f>
        <v>0</v>
      </c>
      <c r="BF305" s="190">
        <f>IF(N305="snížená",J305,0)</f>
        <v>0</v>
      </c>
      <c r="BG305" s="190">
        <f>IF(N305="zákl. přenesená",J305,0)</f>
        <v>0</v>
      </c>
      <c r="BH305" s="190">
        <f>IF(N305="sníž. přenesená",J305,0)</f>
        <v>0</v>
      </c>
      <c r="BI305" s="190">
        <f>IF(N305="nulová",J305,0)</f>
        <v>0</v>
      </c>
      <c r="BJ305" s="24" t="s">
        <v>85</v>
      </c>
      <c r="BK305" s="190">
        <f>ROUND(I305*H305,2)</f>
        <v>0</v>
      </c>
      <c r="BL305" s="24" t="s">
        <v>222</v>
      </c>
      <c r="BM305" s="24" t="s">
        <v>647</v>
      </c>
    </row>
    <row r="306" spans="2:65" s="12" customFormat="1" ht="13.5">
      <c r="B306" s="200"/>
      <c r="D306" s="201" t="s">
        <v>224</v>
      </c>
      <c r="E306" s="202" t="s">
        <v>162</v>
      </c>
      <c r="F306" s="203" t="s">
        <v>648</v>
      </c>
      <c r="H306" s="204">
        <v>12.51</v>
      </c>
      <c r="I306" s="205"/>
      <c r="L306" s="200"/>
      <c r="M306" s="206"/>
      <c r="N306" s="207"/>
      <c r="O306" s="207"/>
      <c r="P306" s="207"/>
      <c r="Q306" s="207"/>
      <c r="R306" s="207"/>
      <c r="S306" s="207"/>
      <c r="T306" s="208"/>
      <c r="AT306" s="209" t="s">
        <v>224</v>
      </c>
      <c r="AU306" s="209" t="s">
        <v>87</v>
      </c>
      <c r="AV306" s="12" t="s">
        <v>87</v>
      </c>
      <c r="AW306" s="12" t="s">
        <v>41</v>
      </c>
      <c r="AX306" s="12" t="s">
        <v>85</v>
      </c>
      <c r="AY306" s="209" t="s">
        <v>216</v>
      </c>
    </row>
    <row r="307" spans="2:65" s="1" customFormat="1" ht="22.5" customHeight="1">
      <c r="B307" s="178"/>
      <c r="C307" s="229" t="s">
        <v>649</v>
      </c>
      <c r="D307" s="229" t="s">
        <v>404</v>
      </c>
      <c r="E307" s="230" t="s">
        <v>650</v>
      </c>
      <c r="F307" s="231" t="s">
        <v>651</v>
      </c>
      <c r="G307" s="232" t="s">
        <v>281</v>
      </c>
      <c r="H307" s="233">
        <v>5.73</v>
      </c>
      <c r="I307" s="234"/>
      <c r="J307" s="235">
        <f>ROUND(I307*H307,2)</f>
        <v>0</v>
      </c>
      <c r="K307" s="231" t="s">
        <v>5</v>
      </c>
      <c r="L307" s="236"/>
      <c r="M307" s="237" t="s">
        <v>5</v>
      </c>
      <c r="N307" s="238" t="s">
        <v>48</v>
      </c>
      <c r="O307" s="43"/>
      <c r="P307" s="188">
        <f>O307*H307</f>
        <v>0</v>
      </c>
      <c r="Q307" s="188">
        <v>0.125</v>
      </c>
      <c r="R307" s="188">
        <f>Q307*H307</f>
        <v>0.71625000000000005</v>
      </c>
      <c r="S307" s="188">
        <v>0</v>
      </c>
      <c r="T307" s="189">
        <f>S307*H307</f>
        <v>0</v>
      </c>
      <c r="AR307" s="24" t="s">
        <v>256</v>
      </c>
      <c r="AT307" s="24" t="s">
        <v>404</v>
      </c>
      <c r="AU307" s="24" t="s">
        <v>87</v>
      </c>
      <c r="AY307" s="24" t="s">
        <v>216</v>
      </c>
      <c r="BE307" s="190">
        <f>IF(N307="základní",J307,0)</f>
        <v>0</v>
      </c>
      <c r="BF307" s="190">
        <f>IF(N307="snížená",J307,0)</f>
        <v>0</v>
      </c>
      <c r="BG307" s="190">
        <f>IF(N307="zákl. přenesená",J307,0)</f>
        <v>0</v>
      </c>
      <c r="BH307" s="190">
        <f>IF(N307="sníž. přenesená",J307,0)</f>
        <v>0</v>
      </c>
      <c r="BI307" s="190">
        <f>IF(N307="nulová",J307,0)</f>
        <v>0</v>
      </c>
      <c r="BJ307" s="24" t="s">
        <v>85</v>
      </c>
      <c r="BK307" s="190">
        <f>ROUND(I307*H307,2)</f>
        <v>0</v>
      </c>
      <c r="BL307" s="24" t="s">
        <v>222</v>
      </c>
      <c r="BM307" s="24" t="s">
        <v>652</v>
      </c>
    </row>
    <row r="308" spans="2:65" s="12" customFormat="1" ht="13.5">
      <c r="B308" s="200"/>
      <c r="D308" s="201" t="s">
        <v>224</v>
      </c>
      <c r="E308" s="202" t="s">
        <v>160</v>
      </c>
      <c r="F308" s="203" t="s">
        <v>653</v>
      </c>
      <c r="H308" s="204">
        <v>5.73</v>
      </c>
      <c r="I308" s="205"/>
      <c r="L308" s="200"/>
      <c r="M308" s="206"/>
      <c r="N308" s="207"/>
      <c r="O308" s="207"/>
      <c r="P308" s="207"/>
      <c r="Q308" s="207"/>
      <c r="R308" s="207"/>
      <c r="S308" s="207"/>
      <c r="T308" s="208"/>
      <c r="AT308" s="209" t="s">
        <v>224</v>
      </c>
      <c r="AU308" s="209" t="s">
        <v>87</v>
      </c>
      <c r="AV308" s="12" t="s">
        <v>87</v>
      </c>
      <c r="AW308" s="12" t="s">
        <v>41</v>
      </c>
      <c r="AX308" s="12" t="s">
        <v>85</v>
      </c>
      <c r="AY308" s="209" t="s">
        <v>216</v>
      </c>
    </row>
    <row r="309" spans="2:65" s="1" customFormat="1" ht="22.5" customHeight="1">
      <c r="B309" s="178"/>
      <c r="C309" s="179" t="s">
        <v>654</v>
      </c>
      <c r="D309" s="179" t="s">
        <v>218</v>
      </c>
      <c r="E309" s="180" t="s">
        <v>655</v>
      </c>
      <c r="F309" s="181" t="s">
        <v>656</v>
      </c>
      <c r="G309" s="182" t="s">
        <v>281</v>
      </c>
      <c r="H309" s="183">
        <v>382</v>
      </c>
      <c r="I309" s="184"/>
      <c r="J309" s="185">
        <f>ROUND(I309*H309,2)</f>
        <v>0</v>
      </c>
      <c r="K309" s="181" t="s">
        <v>5</v>
      </c>
      <c r="L309" s="42"/>
      <c r="M309" s="186" t="s">
        <v>5</v>
      </c>
      <c r="N309" s="187" t="s">
        <v>48</v>
      </c>
      <c r="O309" s="43"/>
      <c r="P309" s="188">
        <f>O309*H309</f>
        <v>0</v>
      </c>
      <c r="Q309" s="188">
        <v>0.14066999999999999</v>
      </c>
      <c r="R309" s="188">
        <f>Q309*H309</f>
        <v>53.735939999999999</v>
      </c>
      <c r="S309" s="188">
        <v>0</v>
      </c>
      <c r="T309" s="189">
        <f>S309*H309</f>
        <v>0</v>
      </c>
      <c r="AR309" s="24" t="s">
        <v>222</v>
      </c>
      <c r="AT309" s="24" t="s">
        <v>218</v>
      </c>
      <c r="AU309" s="24" t="s">
        <v>87</v>
      </c>
      <c r="AY309" s="24" t="s">
        <v>216</v>
      </c>
      <c r="BE309" s="190">
        <f>IF(N309="základní",J309,0)</f>
        <v>0</v>
      </c>
      <c r="BF309" s="190">
        <f>IF(N309="snížená",J309,0)</f>
        <v>0</v>
      </c>
      <c r="BG309" s="190">
        <f>IF(N309="zákl. přenesená",J309,0)</f>
        <v>0</v>
      </c>
      <c r="BH309" s="190">
        <f>IF(N309="sníž. přenesená",J309,0)</f>
        <v>0</v>
      </c>
      <c r="BI309" s="190">
        <f>IF(N309="nulová",J309,0)</f>
        <v>0</v>
      </c>
      <c r="BJ309" s="24" t="s">
        <v>85</v>
      </c>
      <c r="BK309" s="190">
        <f>ROUND(I309*H309,2)</f>
        <v>0</v>
      </c>
      <c r="BL309" s="24" t="s">
        <v>222</v>
      </c>
      <c r="BM309" s="24" t="s">
        <v>657</v>
      </c>
    </row>
    <row r="310" spans="2:65" s="12" customFormat="1" ht="13.5">
      <c r="B310" s="200"/>
      <c r="D310" s="201" t="s">
        <v>224</v>
      </c>
      <c r="E310" s="202" t="s">
        <v>164</v>
      </c>
      <c r="F310" s="203" t="s">
        <v>658</v>
      </c>
      <c r="H310" s="204">
        <v>382</v>
      </c>
      <c r="I310" s="205"/>
      <c r="L310" s="200"/>
      <c r="M310" s="206"/>
      <c r="N310" s="207"/>
      <c r="O310" s="207"/>
      <c r="P310" s="207"/>
      <c r="Q310" s="207"/>
      <c r="R310" s="207"/>
      <c r="S310" s="207"/>
      <c r="T310" s="208"/>
      <c r="AT310" s="209" t="s">
        <v>224</v>
      </c>
      <c r="AU310" s="209" t="s">
        <v>87</v>
      </c>
      <c r="AV310" s="12" t="s">
        <v>87</v>
      </c>
      <c r="AW310" s="12" t="s">
        <v>41</v>
      </c>
      <c r="AX310" s="12" t="s">
        <v>85</v>
      </c>
      <c r="AY310" s="209" t="s">
        <v>216</v>
      </c>
    </row>
    <row r="311" spans="2:65" s="1" customFormat="1" ht="22.5" customHeight="1">
      <c r="B311" s="178"/>
      <c r="C311" s="229" t="s">
        <v>659</v>
      </c>
      <c r="D311" s="229" t="s">
        <v>404</v>
      </c>
      <c r="E311" s="230" t="s">
        <v>660</v>
      </c>
      <c r="F311" s="231" t="s">
        <v>661</v>
      </c>
      <c r="G311" s="232" t="s">
        <v>281</v>
      </c>
      <c r="H311" s="233">
        <v>385.82</v>
      </c>
      <c r="I311" s="234"/>
      <c r="J311" s="235">
        <f>ROUND(I311*H311,2)</f>
        <v>0</v>
      </c>
      <c r="K311" s="231" t="s">
        <v>5</v>
      </c>
      <c r="L311" s="236"/>
      <c r="M311" s="237" t="s">
        <v>5</v>
      </c>
      <c r="N311" s="238" t="s">
        <v>48</v>
      </c>
      <c r="O311" s="43"/>
      <c r="P311" s="188">
        <f>O311*H311</f>
        <v>0</v>
      </c>
      <c r="Q311" s="188">
        <v>8.2000000000000003E-2</v>
      </c>
      <c r="R311" s="188">
        <f>Q311*H311</f>
        <v>31.637240000000002</v>
      </c>
      <c r="S311" s="188">
        <v>0</v>
      </c>
      <c r="T311" s="189">
        <f>S311*H311</f>
        <v>0</v>
      </c>
      <c r="AR311" s="24" t="s">
        <v>256</v>
      </c>
      <c r="AT311" s="24" t="s">
        <v>404</v>
      </c>
      <c r="AU311" s="24" t="s">
        <v>87</v>
      </c>
      <c r="AY311" s="24" t="s">
        <v>216</v>
      </c>
      <c r="BE311" s="190">
        <f>IF(N311="základní",J311,0)</f>
        <v>0</v>
      </c>
      <c r="BF311" s="190">
        <f>IF(N311="snížená",J311,0)</f>
        <v>0</v>
      </c>
      <c r="BG311" s="190">
        <f>IF(N311="zákl. přenesená",J311,0)</f>
        <v>0</v>
      </c>
      <c r="BH311" s="190">
        <f>IF(N311="sníž. přenesená",J311,0)</f>
        <v>0</v>
      </c>
      <c r="BI311" s="190">
        <f>IF(N311="nulová",J311,0)</f>
        <v>0</v>
      </c>
      <c r="BJ311" s="24" t="s">
        <v>85</v>
      </c>
      <c r="BK311" s="190">
        <f>ROUND(I311*H311,2)</f>
        <v>0</v>
      </c>
      <c r="BL311" s="24" t="s">
        <v>222</v>
      </c>
      <c r="BM311" s="24" t="s">
        <v>662</v>
      </c>
    </row>
    <row r="312" spans="2:65" s="12" customFormat="1" ht="13.5">
      <c r="B312" s="200"/>
      <c r="D312" s="201" t="s">
        <v>224</v>
      </c>
      <c r="E312" s="202" t="s">
        <v>5</v>
      </c>
      <c r="F312" s="203" t="s">
        <v>663</v>
      </c>
      <c r="H312" s="204">
        <v>385.82</v>
      </c>
      <c r="I312" s="205"/>
      <c r="L312" s="200"/>
      <c r="M312" s="206"/>
      <c r="N312" s="207"/>
      <c r="O312" s="207"/>
      <c r="P312" s="207"/>
      <c r="Q312" s="207"/>
      <c r="R312" s="207"/>
      <c r="S312" s="207"/>
      <c r="T312" s="208"/>
      <c r="AT312" s="209" t="s">
        <v>224</v>
      </c>
      <c r="AU312" s="209" t="s">
        <v>87</v>
      </c>
      <c r="AV312" s="12" t="s">
        <v>87</v>
      </c>
      <c r="AW312" s="12" t="s">
        <v>41</v>
      </c>
      <c r="AX312" s="12" t="s">
        <v>85</v>
      </c>
      <c r="AY312" s="209" t="s">
        <v>216</v>
      </c>
    </row>
    <row r="313" spans="2:65" s="1" customFormat="1" ht="22.5" customHeight="1">
      <c r="B313" s="178"/>
      <c r="C313" s="179" t="s">
        <v>664</v>
      </c>
      <c r="D313" s="179" t="s">
        <v>218</v>
      </c>
      <c r="E313" s="180" t="s">
        <v>665</v>
      </c>
      <c r="F313" s="181" t="s">
        <v>666</v>
      </c>
      <c r="G313" s="182" t="s">
        <v>281</v>
      </c>
      <c r="H313" s="183">
        <v>502</v>
      </c>
      <c r="I313" s="184"/>
      <c r="J313" s="185">
        <f>ROUND(I313*H313,2)</f>
        <v>0</v>
      </c>
      <c r="K313" s="181" t="s">
        <v>5</v>
      </c>
      <c r="L313" s="42"/>
      <c r="M313" s="186" t="s">
        <v>5</v>
      </c>
      <c r="N313" s="187" t="s">
        <v>48</v>
      </c>
      <c r="O313" s="43"/>
      <c r="P313" s="188">
        <f>O313*H313</f>
        <v>0</v>
      </c>
      <c r="Q313" s="188">
        <v>0.10095</v>
      </c>
      <c r="R313" s="188">
        <f>Q313*H313</f>
        <v>50.676899999999996</v>
      </c>
      <c r="S313" s="188">
        <v>0</v>
      </c>
      <c r="T313" s="189">
        <f>S313*H313</f>
        <v>0</v>
      </c>
      <c r="AR313" s="24" t="s">
        <v>222</v>
      </c>
      <c r="AT313" s="24" t="s">
        <v>218</v>
      </c>
      <c r="AU313" s="24" t="s">
        <v>87</v>
      </c>
      <c r="AY313" s="24" t="s">
        <v>216</v>
      </c>
      <c r="BE313" s="190">
        <f>IF(N313="základní",J313,0)</f>
        <v>0</v>
      </c>
      <c r="BF313" s="190">
        <f>IF(N313="snížená",J313,0)</f>
        <v>0</v>
      </c>
      <c r="BG313" s="190">
        <f>IF(N313="zákl. přenesená",J313,0)</f>
        <v>0</v>
      </c>
      <c r="BH313" s="190">
        <f>IF(N313="sníž. přenesená",J313,0)</f>
        <v>0</v>
      </c>
      <c r="BI313" s="190">
        <f>IF(N313="nulová",J313,0)</f>
        <v>0</v>
      </c>
      <c r="BJ313" s="24" t="s">
        <v>85</v>
      </c>
      <c r="BK313" s="190">
        <f>ROUND(I313*H313,2)</f>
        <v>0</v>
      </c>
      <c r="BL313" s="24" t="s">
        <v>222</v>
      </c>
      <c r="BM313" s="24" t="s">
        <v>667</v>
      </c>
    </row>
    <row r="314" spans="2:65" s="1" customFormat="1" ht="22.5" customHeight="1">
      <c r="B314" s="178"/>
      <c r="C314" s="229" t="s">
        <v>668</v>
      </c>
      <c r="D314" s="229" t="s">
        <v>404</v>
      </c>
      <c r="E314" s="230" t="s">
        <v>669</v>
      </c>
      <c r="F314" s="231" t="s">
        <v>670</v>
      </c>
      <c r="G314" s="232" t="s">
        <v>221</v>
      </c>
      <c r="H314" s="233">
        <v>507.02</v>
      </c>
      <c r="I314" s="234"/>
      <c r="J314" s="235">
        <f>ROUND(I314*H314,2)</f>
        <v>0</v>
      </c>
      <c r="K314" s="231" t="s">
        <v>5</v>
      </c>
      <c r="L314" s="236"/>
      <c r="M314" s="237" t="s">
        <v>5</v>
      </c>
      <c r="N314" s="238" t="s">
        <v>48</v>
      </c>
      <c r="O314" s="43"/>
      <c r="P314" s="188">
        <f>O314*H314</f>
        <v>0</v>
      </c>
      <c r="Q314" s="188">
        <v>3.3500000000000002E-2</v>
      </c>
      <c r="R314" s="188">
        <f>Q314*H314</f>
        <v>16.98517</v>
      </c>
      <c r="S314" s="188">
        <v>0</v>
      </c>
      <c r="T314" s="189">
        <f>S314*H314</f>
        <v>0</v>
      </c>
      <c r="AR314" s="24" t="s">
        <v>256</v>
      </c>
      <c r="AT314" s="24" t="s">
        <v>404</v>
      </c>
      <c r="AU314" s="24" t="s">
        <v>87</v>
      </c>
      <c r="AY314" s="24" t="s">
        <v>216</v>
      </c>
      <c r="BE314" s="190">
        <f>IF(N314="základní",J314,0)</f>
        <v>0</v>
      </c>
      <c r="BF314" s="190">
        <f>IF(N314="snížená",J314,0)</f>
        <v>0</v>
      </c>
      <c r="BG314" s="190">
        <f>IF(N314="zákl. přenesená",J314,0)</f>
        <v>0</v>
      </c>
      <c r="BH314" s="190">
        <f>IF(N314="sníž. přenesená",J314,0)</f>
        <v>0</v>
      </c>
      <c r="BI314" s="190">
        <f>IF(N314="nulová",J314,0)</f>
        <v>0</v>
      </c>
      <c r="BJ314" s="24" t="s">
        <v>85</v>
      </c>
      <c r="BK314" s="190">
        <f>ROUND(I314*H314,2)</f>
        <v>0</v>
      </c>
      <c r="BL314" s="24" t="s">
        <v>222</v>
      </c>
      <c r="BM314" s="24" t="s">
        <v>671</v>
      </c>
    </row>
    <row r="315" spans="2:65" s="12" customFormat="1" ht="13.5">
      <c r="B315" s="200"/>
      <c r="D315" s="201" t="s">
        <v>224</v>
      </c>
      <c r="E315" s="202" t="s">
        <v>5</v>
      </c>
      <c r="F315" s="203" t="s">
        <v>672</v>
      </c>
      <c r="H315" s="204">
        <v>507.02</v>
      </c>
      <c r="I315" s="205"/>
      <c r="L315" s="200"/>
      <c r="M315" s="206"/>
      <c r="N315" s="207"/>
      <c r="O315" s="207"/>
      <c r="P315" s="207"/>
      <c r="Q315" s="207"/>
      <c r="R315" s="207"/>
      <c r="S315" s="207"/>
      <c r="T315" s="208"/>
      <c r="AT315" s="209" t="s">
        <v>224</v>
      </c>
      <c r="AU315" s="209" t="s">
        <v>87</v>
      </c>
      <c r="AV315" s="12" t="s">
        <v>87</v>
      </c>
      <c r="AW315" s="12" t="s">
        <v>41</v>
      </c>
      <c r="AX315" s="12" t="s">
        <v>85</v>
      </c>
      <c r="AY315" s="209" t="s">
        <v>216</v>
      </c>
    </row>
    <row r="316" spans="2:65" s="1" customFormat="1" ht="22.5" customHeight="1">
      <c r="B316" s="178"/>
      <c r="C316" s="179" t="s">
        <v>673</v>
      </c>
      <c r="D316" s="179" t="s">
        <v>218</v>
      </c>
      <c r="E316" s="180" t="s">
        <v>674</v>
      </c>
      <c r="F316" s="181" t="s">
        <v>675</v>
      </c>
      <c r="G316" s="182" t="s">
        <v>293</v>
      </c>
      <c r="H316" s="183">
        <v>225.26</v>
      </c>
      <c r="I316" s="184"/>
      <c r="J316" s="185">
        <f>ROUND(I316*H316,2)</f>
        <v>0</v>
      </c>
      <c r="K316" s="181" t="s">
        <v>5</v>
      </c>
      <c r="L316" s="42"/>
      <c r="M316" s="186" t="s">
        <v>5</v>
      </c>
      <c r="N316" s="187" t="s">
        <v>48</v>
      </c>
      <c r="O316" s="43"/>
      <c r="P316" s="188">
        <f>O316*H316</f>
        <v>0</v>
      </c>
      <c r="Q316" s="188">
        <v>2.2563399999999998</v>
      </c>
      <c r="R316" s="188">
        <f>Q316*H316</f>
        <v>508.26314839999992</v>
      </c>
      <c r="S316" s="188">
        <v>0</v>
      </c>
      <c r="T316" s="189">
        <f>S316*H316</f>
        <v>0</v>
      </c>
      <c r="AR316" s="24" t="s">
        <v>222</v>
      </c>
      <c r="AT316" s="24" t="s">
        <v>218</v>
      </c>
      <c r="AU316" s="24" t="s">
        <v>87</v>
      </c>
      <c r="AY316" s="24" t="s">
        <v>216</v>
      </c>
      <c r="BE316" s="190">
        <f>IF(N316="základní",J316,0)</f>
        <v>0</v>
      </c>
      <c r="BF316" s="190">
        <f>IF(N316="snížená",J316,0)</f>
        <v>0</v>
      </c>
      <c r="BG316" s="190">
        <f>IF(N316="zákl. přenesená",J316,0)</f>
        <v>0</v>
      </c>
      <c r="BH316" s="190">
        <f>IF(N316="sníž. přenesená",J316,0)</f>
        <v>0</v>
      </c>
      <c r="BI316" s="190">
        <f>IF(N316="nulová",J316,0)</f>
        <v>0</v>
      </c>
      <c r="BJ316" s="24" t="s">
        <v>85</v>
      </c>
      <c r="BK316" s="190">
        <f>ROUND(I316*H316,2)</f>
        <v>0</v>
      </c>
      <c r="BL316" s="24" t="s">
        <v>222</v>
      </c>
      <c r="BM316" s="24" t="s">
        <v>676</v>
      </c>
    </row>
    <row r="317" spans="2:65" s="12" customFormat="1" ht="13.5">
      <c r="B317" s="200"/>
      <c r="D317" s="192" t="s">
        <v>224</v>
      </c>
      <c r="E317" s="209" t="s">
        <v>5</v>
      </c>
      <c r="F317" s="210" t="s">
        <v>677</v>
      </c>
      <c r="H317" s="211">
        <v>184.17</v>
      </c>
      <c r="I317" s="205"/>
      <c r="L317" s="200"/>
      <c r="M317" s="206"/>
      <c r="N317" s="207"/>
      <c r="O317" s="207"/>
      <c r="P317" s="207"/>
      <c r="Q317" s="207"/>
      <c r="R317" s="207"/>
      <c r="S317" s="207"/>
      <c r="T317" s="208"/>
      <c r="AT317" s="209" t="s">
        <v>224</v>
      </c>
      <c r="AU317" s="209" t="s">
        <v>87</v>
      </c>
      <c r="AV317" s="12" t="s">
        <v>87</v>
      </c>
      <c r="AW317" s="12" t="s">
        <v>41</v>
      </c>
      <c r="AX317" s="12" t="s">
        <v>77</v>
      </c>
      <c r="AY317" s="209" t="s">
        <v>216</v>
      </c>
    </row>
    <row r="318" spans="2:65" s="12" customFormat="1" ht="13.5">
      <c r="B318" s="200"/>
      <c r="D318" s="192" t="s">
        <v>224</v>
      </c>
      <c r="E318" s="209" t="s">
        <v>5</v>
      </c>
      <c r="F318" s="210" t="s">
        <v>678</v>
      </c>
      <c r="H318" s="211">
        <v>21.01</v>
      </c>
      <c r="I318" s="205"/>
      <c r="L318" s="200"/>
      <c r="M318" s="206"/>
      <c r="N318" s="207"/>
      <c r="O318" s="207"/>
      <c r="P318" s="207"/>
      <c r="Q318" s="207"/>
      <c r="R318" s="207"/>
      <c r="S318" s="207"/>
      <c r="T318" s="208"/>
      <c r="AT318" s="209" t="s">
        <v>224</v>
      </c>
      <c r="AU318" s="209" t="s">
        <v>87</v>
      </c>
      <c r="AV318" s="12" t="s">
        <v>87</v>
      </c>
      <c r="AW318" s="12" t="s">
        <v>41</v>
      </c>
      <c r="AX318" s="12" t="s">
        <v>77</v>
      </c>
      <c r="AY318" s="209" t="s">
        <v>216</v>
      </c>
    </row>
    <row r="319" spans="2:65" s="12" customFormat="1" ht="13.5">
      <c r="B319" s="200"/>
      <c r="D319" s="192" t="s">
        <v>224</v>
      </c>
      <c r="E319" s="209" t="s">
        <v>5</v>
      </c>
      <c r="F319" s="210" t="s">
        <v>679</v>
      </c>
      <c r="H319" s="211">
        <v>20.079999999999998</v>
      </c>
      <c r="I319" s="205"/>
      <c r="L319" s="200"/>
      <c r="M319" s="206"/>
      <c r="N319" s="207"/>
      <c r="O319" s="207"/>
      <c r="P319" s="207"/>
      <c r="Q319" s="207"/>
      <c r="R319" s="207"/>
      <c r="S319" s="207"/>
      <c r="T319" s="208"/>
      <c r="AT319" s="209" t="s">
        <v>224</v>
      </c>
      <c r="AU319" s="209" t="s">
        <v>87</v>
      </c>
      <c r="AV319" s="12" t="s">
        <v>87</v>
      </c>
      <c r="AW319" s="12" t="s">
        <v>41</v>
      </c>
      <c r="AX319" s="12" t="s">
        <v>77</v>
      </c>
      <c r="AY319" s="209" t="s">
        <v>216</v>
      </c>
    </row>
    <row r="320" spans="2:65" s="14" customFormat="1" ht="13.5">
      <c r="B320" s="220"/>
      <c r="D320" s="201" t="s">
        <v>224</v>
      </c>
      <c r="E320" s="221" t="s">
        <v>5</v>
      </c>
      <c r="F320" s="222" t="s">
        <v>331</v>
      </c>
      <c r="H320" s="223">
        <v>225.26</v>
      </c>
      <c r="I320" s="224"/>
      <c r="L320" s="220"/>
      <c r="M320" s="225"/>
      <c r="N320" s="226"/>
      <c r="O320" s="226"/>
      <c r="P320" s="226"/>
      <c r="Q320" s="226"/>
      <c r="R320" s="226"/>
      <c r="S320" s="226"/>
      <c r="T320" s="227"/>
      <c r="AT320" s="228" t="s">
        <v>224</v>
      </c>
      <c r="AU320" s="228" t="s">
        <v>87</v>
      </c>
      <c r="AV320" s="14" t="s">
        <v>222</v>
      </c>
      <c r="AW320" s="14" t="s">
        <v>41</v>
      </c>
      <c r="AX320" s="14" t="s">
        <v>85</v>
      </c>
      <c r="AY320" s="228" t="s">
        <v>216</v>
      </c>
    </row>
    <row r="321" spans="2:65" s="1" customFormat="1" ht="31.5" customHeight="1">
      <c r="B321" s="178"/>
      <c r="C321" s="179" t="s">
        <v>680</v>
      </c>
      <c r="D321" s="179" t="s">
        <v>218</v>
      </c>
      <c r="E321" s="180" t="s">
        <v>681</v>
      </c>
      <c r="F321" s="181" t="s">
        <v>682</v>
      </c>
      <c r="G321" s="182" t="s">
        <v>281</v>
      </c>
      <c r="H321" s="183">
        <v>2151.8000000000002</v>
      </c>
      <c r="I321" s="184"/>
      <c r="J321" s="185">
        <f>ROUND(I321*H321,2)</f>
        <v>0</v>
      </c>
      <c r="K321" s="181" t="s">
        <v>5</v>
      </c>
      <c r="L321" s="42"/>
      <c r="M321" s="186" t="s">
        <v>5</v>
      </c>
      <c r="N321" s="187" t="s">
        <v>48</v>
      </c>
      <c r="O321" s="43"/>
      <c r="P321" s="188">
        <f>O321*H321</f>
        <v>0</v>
      </c>
      <c r="Q321" s="188">
        <v>0</v>
      </c>
      <c r="R321" s="188">
        <f>Q321*H321</f>
        <v>0</v>
      </c>
      <c r="S321" s="188">
        <v>0</v>
      </c>
      <c r="T321" s="189">
        <f>S321*H321</f>
        <v>0</v>
      </c>
      <c r="AR321" s="24" t="s">
        <v>222</v>
      </c>
      <c r="AT321" s="24" t="s">
        <v>218</v>
      </c>
      <c r="AU321" s="24" t="s">
        <v>87</v>
      </c>
      <c r="AY321" s="24" t="s">
        <v>216</v>
      </c>
      <c r="BE321" s="190">
        <f>IF(N321="základní",J321,0)</f>
        <v>0</v>
      </c>
      <c r="BF321" s="190">
        <f>IF(N321="snížená",J321,0)</f>
        <v>0</v>
      </c>
      <c r="BG321" s="190">
        <f>IF(N321="zákl. přenesená",J321,0)</f>
        <v>0</v>
      </c>
      <c r="BH321" s="190">
        <f>IF(N321="sníž. přenesená",J321,0)</f>
        <v>0</v>
      </c>
      <c r="BI321" s="190">
        <f>IF(N321="nulová",J321,0)</f>
        <v>0</v>
      </c>
      <c r="BJ321" s="24" t="s">
        <v>85</v>
      </c>
      <c r="BK321" s="190">
        <f>ROUND(I321*H321,2)</f>
        <v>0</v>
      </c>
      <c r="BL321" s="24" t="s">
        <v>222</v>
      </c>
      <c r="BM321" s="24" t="s">
        <v>683</v>
      </c>
    </row>
    <row r="322" spans="2:65" s="12" customFormat="1" ht="13.5">
      <c r="B322" s="200"/>
      <c r="D322" s="201" t="s">
        <v>224</v>
      </c>
      <c r="E322" s="202" t="s">
        <v>108</v>
      </c>
      <c r="F322" s="203" t="s">
        <v>684</v>
      </c>
      <c r="H322" s="204">
        <v>2151.8000000000002</v>
      </c>
      <c r="I322" s="205"/>
      <c r="L322" s="200"/>
      <c r="M322" s="206"/>
      <c r="N322" s="207"/>
      <c r="O322" s="207"/>
      <c r="P322" s="207"/>
      <c r="Q322" s="207"/>
      <c r="R322" s="207"/>
      <c r="S322" s="207"/>
      <c r="T322" s="208"/>
      <c r="AT322" s="209" t="s">
        <v>224</v>
      </c>
      <c r="AU322" s="209" t="s">
        <v>87</v>
      </c>
      <c r="AV322" s="12" t="s">
        <v>87</v>
      </c>
      <c r="AW322" s="12" t="s">
        <v>41</v>
      </c>
      <c r="AX322" s="12" t="s">
        <v>85</v>
      </c>
      <c r="AY322" s="209" t="s">
        <v>216</v>
      </c>
    </row>
    <row r="323" spans="2:65" s="1" customFormat="1" ht="22.5" customHeight="1">
      <c r="B323" s="178"/>
      <c r="C323" s="179" t="s">
        <v>685</v>
      </c>
      <c r="D323" s="179" t="s">
        <v>218</v>
      </c>
      <c r="E323" s="180" t="s">
        <v>686</v>
      </c>
      <c r="F323" s="181" t="s">
        <v>687</v>
      </c>
      <c r="G323" s="182" t="s">
        <v>281</v>
      </c>
      <c r="H323" s="183">
        <v>2151.8000000000002</v>
      </c>
      <c r="I323" s="184"/>
      <c r="J323" s="185">
        <f>ROUND(I323*H323,2)</f>
        <v>0</v>
      </c>
      <c r="K323" s="181" t="s">
        <v>5</v>
      </c>
      <c r="L323" s="42"/>
      <c r="M323" s="186" t="s">
        <v>5</v>
      </c>
      <c r="N323" s="187" t="s">
        <v>48</v>
      </c>
      <c r="O323" s="43"/>
      <c r="P323" s="188">
        <f>O323*H323</f>
        <v>0</v>
      </c>
      <c r="Q323" s="188">
        <v>5.0000000000000002E-5</v>
      </c>
      <c r="R323" s="188">
        <f>Q323*H323</f>
        <v>0.10759000000000002</v>
      </c>
      <c r="S323" s="188">
        <v>0</v>
      </c>
      <c r="T323" s="189">
        <f>S323*H323</f>
        <v>0</v>
      </c>
      <c r="AR323" s="24" t="s">
        <v>222</v>
      </c>
      <c r="AT323" s="24" t="s">
        <v>218</v>
      </c>
      <c r="AU323" s="24" t="s">
        <v>87</v>
      </c>
      <c r="AY323" s="24" t="s">
        <v>216</v>
      </c>
      <c r="BE323" s="190">
        <f>IF(N323="základní",J323,0)</f>
        <v>0</v>
      </c>
      <c r="BF323" s="190">
        <f>IF(N323="snížená",J323,0)</f>
        <v>0</v>
      </c>
      <c r="BG323" s="190">
        <f>IF(N323="zákl. přenesená",J323,0)</f>
        <v>0</v>
      </c>
      <c r="BH323" s="190">
        <f>IF(N323="sníž. přenesená",J323,0)</f>
        <v>0</v>
      </c>
      <c r="BI323" s="190">
        <f>IF(N323="nulová",J323,0)</f>
        <v>0</v>
      </c>
      <c r="BJ323" s="24" t="s">
        <v>85</v>
      </c>
      <c r="BK323" s="190">
        <f>ROUND(I323*H323,2)</f>
        <v>0</v>
      </c>
      <c r="BL323" s="24" t="s">
        <v>222</v>
      </c>
      <c r="BM323" s="24" t="s">
        <v>688</v>
      </c>
    </row>
    <row r="324" spans="2:65" s="12" customFormat="1" ht="13.5">
      <c r="B324" s="200"/>
      <c r="D324" s="201" t="s">
        <v>224</v>
      </c>
      <c r="E324" s="202" t="s">
        <v>5</v>
      </c>
      <c r="F324" s="203" t="s">
        <v>108</v>
      </c>
      <c r="H324" s="204">
        <v>2151.8000000000002</v>
      </c>
      <c r="I324" s="205"/>
      <c r="L324" s="200"/>
      <c r="M324" s="206"/>
      <c r="N324" s="207"/>
      <c r="O324" s="207"/>
      <c r="P324" s="207"/>
      <c r="Q324" s="207"/>
      <c r="R324" s="207"/>
      <c r="S324" s="207"/>
      <c r="T324" s="208"/>
      <c r="AT324" s="209" t="s">
        <v>224</v>
      </c>
      <c r="AU324" s="209" t="s">
        <v>87</v>
      </c>
      <c r="AV324" s="12" t="s">
        <v>87</v>
      </c>
      <c r="AW324" s="12" t="s">
        <v>41</v>
      </c>
      <c r="AX324" s="12" t="s">
        <v>85</v>
      </c>
      <c r="AY324" s="209" t="s">
        <v>216</v>
      </c>
    </row>
    <row r="325" spans="2:65" s="1" customFormat="1" ht="31.5" customHeight="1">
      <c r="B325" s="178"/>
      <c r="C325" s="179" t="s">
        <v>689</v>
      </c>
      <c r="D325" s="179" t="s">
        <v>218</v>
      </c>
      <c r="E325" s="180" t="s">
        <v>690</v>
      </c>
      <c r="F325" s="181" t="s">
        <v>691</v>
      </c>
      <c r="G325" s="182" t="s">
        <v>236</v>
      </c>
      <c r="H325" s="183">
        <v>5871.26</v>
      </c>
      <c r="I325" s="184"/>
      <c r="J325" s="185">
        <f>ROUND(I325*H325,2)</f>
        <v>0</v>
      </c>
      <c r="K325" s="181" t="s">
        <v>5</v>
      </c>
      <c r="L325" s="42"/>
      <c r="M325" s="186" t="s">
        <v>5</v>
      </c>
      <c r="N325" s="187" t="s">
        <v>48</v>
      </c>
      <c r="O325" s="43"/>
      <c r="P325" s="188">
        <f>O325*H325</f>
        <v>0</v>
      </c>
      <c r="Q325" s="188">
        <v>3.6000000000000002E-4</v>
      </c>
      <c r="R325" s="188">
        <f>Q325*H325</f>
        <v>2.1136536000000001</v>
      </c>
      <c r="S325" s="188">
        <v>0</v>
      </c>
      <c r="T325" s="189">
        <f>S325*H325</f>
        <v>0</v>
      </c>
      <c r="AR325" s="24" t="s">
        <v>222</v>
      </c>
      <c r="AT325" s="24" t="s">
        <v>218</v>
      </c>
      <c r="AU325" s="24" t="s">
        <v>87</v>
      </c>
      <c r="AY325" s="24" t="s">
        <v>216</v>
      </c>
      <c r="BE325" s="190">
        <f>IF(N325="základní",J325,0)</f>
        <v>0</v>
      </c>
      <c r="BF325" s="190">
        <f>IF(N325="snížená",J325,0)</f>
        <v>0</v>
      </c>
      <c r="BG325" s="190">
        <f>IF(N325="zákl. přenesená",J325,0)</f>
        <v>0</v>
      </c>
      <c r="BH325" s="190">
        <f>IF(N325="sníž. přenesená",J325,0)</f>
        <v>0</v>
      </c>
      <c r="BI325" s="190">
        <f>IF(N325="nulová",J325,0)</f>
        <v>0</v>
      </c>
      <c r="BJ325" s="24" t="s">
        <v>85</v>
      </c>
      <c r="BK325" s="190">
        <f>ROUND(I325*H325,2)</f>
        <v>0</v>
      </c>
      <c r="BL325" s="24" t="s">
        <v>222</v>
      </c>
      <c r="BM325" s="24" t="s">
        <v>692</v>
      </c>
    </row>
    <row r="326" spans="2:65" s="12" customFormat="1" ht="27">
      <c r="B326" s="200"/>
      <c r="D326" s="201" t="s">
        <v>224</v>
      </c>
      <c r="E326" s="202" t="s">
        <v>5</v>
      </c>
      <c r="F326" s="203" t="s">
        <v>693</v>
      </c>
      <c r="H326" s="204">
        <v>5871.26</v>
      </c>
      <c r="I326" s="205"/>
      <c r="L326" s="200"/>
      <c r="M326" s="206"/>
      <c r="N326" s="207"/>
      <c r="O326" s="207"/>
      <c r="P326" s="207"/>
      <c r="Q326" s="207"/>
      <c r="R326" s="207"/>
      <c r="S326" s="207"/>
      <c r="T326" s="208"/>
      <c r="AT326" s="209" t="s">
        <v>224</v>
      </c>
      <c r="AU326" s="209" t="s">
        <v>87</v>
      </c>
      <c r="AV326" s="12" t="s">
        <v>87</v>
      </c>
      <c r="AW326" s="12" t="s">
        <v>41</v>
      </c>
      <c r="AX326" s="12" t="s">
        <v>85</v>
      </c>
      <c r="AY326" s="209" t="s">
        <v>216</v>
      </c>
    </row>
    <row r="327" spans="2:65" s="1" customFormat="1" ht="22.5" customHeight="1">
      <c r="B327" s="178"/>
      <c r="C327" s="179" t="s">
        <v>694</v>
      </c>
      <c r="D327" s="179" t="s">
        <v>218</v>
      </c>
      <c r="E327" s="180" t="s">
        <v>695</v>
      </c>
      <c r="F327" s="181" t="s">
        <v>696</v>
      </c>
      <c r="G327" s="182" t="s">
        <v>281</v>
      </c>
      <c r="H327" s="183">
        <v>2151.8000000000002</v>
      </c>
      <c r="I327" s="184"/>
      <c r="J327" s="185">
        <f>ROUND(I327*H327,2)</f>
        <v>0</v>
      </c>
      <c r="K327" s="181" t="s">
        <v>5</v>
      </c>
      <c r="L327" s="42"/>
      <c r="M327" s="186" t="s">
        <v>5</v>
      </c>
      <c r="N327" s="187" t="s">
        <v>48</v>
      </c>
      <c r="O327" s="43"/>
      <c r="P327" s="188">
        <f>O327*H327</f>
        <v>0</v>
      </c>
      <c r="Q327" s="188">
        <v>0</v>
      </c>
      <c r="R327" s="188">
        <f>Q327*H327</f>
        <v>0</v>
      </c>
      <c r="S327" s="188">
        <v>0</v>
      </c>
      <c r="T327" s="189">
        <f>S327*H327</f>
        <v>0</v>
      </c>
      <c r="AR327" s="24" t="s">
        <v>222</v>
      </c>
      <c r="AT327" s="24" t="s">
        <v>218</v>
      </c>
      <c r="AU327" s="24" t="s">
        <v>87</v>
      </c>
      <c r="AY327" s="24" t="s">
        <v>216</v>
      </c>
      <c r="BE327" s="190">
        <f>IF(N327="základní",J327,0)</f>
        <v>0</v>
      </c>
      <c r="BF327" s="190">
        <f>IF(N327="snížená",J327,0)</f>
        <v>0</v>
      </c>
      <c r="BG327" s="190">
        <f>IF(N327="zákl. přenesená",J327,0)</f>
        <v>0</v>
      </c>
      <c r="BH327" s="190">
        <f>IF(N327="sníž. přenesená",J327,0)</f>
        <v>0</v>
      </c>
      <c r="BI327" s="190">
        <f>IF(N327="nulová",J327,0)</f>
        <v>0</v>
      </c>
      <c r="BJ327" s="24" t="s">
        <v>85</v>
      </c>
      <c r="BK327" s="190">
        <f>ROUND(I327*H327,2)</f>
        <v>0</v>
      </c>
      <c r="BL327" s="24" t="s">
        <v>222</v>
      </c>
      <c r="BM327" s="24" t="s">
        <v>697</v>
      </c>
    </row>
    <row r="328" spans="2:65" s="12" customFormat="1" ht="13.5">
      <c r="B328" s="200"/>
      <c r="D328" s="201" t="s">
        <v>224</v>
      </c>
      <c r="E328" s="202" t="s">
        <v>5</v>
      </c>
      <c r="F328" s="203" t="s">
        <v>684</v>
      </c>
      <c r="H328" s="204">
        <v>2151.8000000000002</v>
      </c>
      <c r="I328" s="205"/>
      <c r="L328" s="200"/>
      <c r="M328" s="206"/>
      <c r="N328" s="207"/>
      <c r="O328" s="207"/>
      <c r="P328" s="207"/>
      <c r="Q328" s="207"/>
      <c r="R328" s="207"/>
      <c r="S328" s="207"/>
      <c r="T328" s="208"/>
      <c r="AT328" s="209" t="s">
        <v>224</v>
      </c>
      <c r="AU328" s="209" t="s">
        <v>87</v>
      </c>
      <c r="AV328" s="12" t="s">
        <v>87</v>
      </c>
      <c r="AW328" s="12" t="s">
        <v>41</v>
      </c>
      <c r="AX328" s="12" t="s">
        <v>85</v>
      </c>
      <c r="AY328" s="209" t="s">
        <v>216</v>
      </c>
    </row>
    <row r="329" spans="2:65" s="1" customFormat="1" ht="22.5" customHeight="1">
      <c r="B329" s="178"/>
      <c r="C329" s="179" t="s">
        <v>698</v>
      </c>
      <c r="D329" s="179" t="s">
        <v>218</v>
      </c>
      <c r="E329" s="180" t="s">
        <v>699</v>
      </c>
      <c r="F329" s="181" t="s">
        <v>700</v>
      </c>
      <c r="G329" s="182" t="s">
        <v>281</v>
      </c>
      <c r="H329" s="183">
        <v>77</v>
      </c>
      <c r="I329" s="184"/>
      <c r="J329" s="185">
        <f>ROUND(I329*H329,2)</f>
        <v>0</v>
      </c>
      <c r="K329" s="181" t="s">
        <v>5</v>
      </c>
      <c r="L329" s="42"/>
      <c r="M329" s="186" t="s">
        <v>5</v>
      </c>
      <c r="N329" s="187" t="s">
        <v>48</v>
      </c>
      <c r="O329" s="43"/>
      <c r="P329" s="188">
        <f>O329*H329</f>
        <v>0</v>
      </c>
      <c r="Q329" s="188">
        <v>0.29221000000000003</v>
      </c>
      <c r="R329" s="188">
        <f>Q329*H329</f>
        <v>22.500170000000001</v>
      </c>
      <c r="S329" s="188">
        <v>0</v>
      </c>
      <c r="T329" s="189">
        <f>S329*H329</f>
        <v>0</v>
      </c>
      <c r="AR329" s="24" t="s">
        <v>222</v>
      </c>
      <c r="AT329" s="24" t="s">
        <v>218</v>
      </c>
      <c r="AU329" s="24" t="s">
        <v>87</v>
      </c>
      <c r="AY329" s="24" t="s">
        <v>216</v>
      </c>
      <c r="BE329" s="190">
        <f>IF(N329="základní",J329,0)</f>
        <v>0</v>
      </c>
      <c r="BF329" s="190">
        <f>IF(N329="snížená",J329,0)</f>
        <v>0</v>
      </c>
      <c r="BG329" s="190">
        <f>IF(N329="zákl. přenesená",J329,0)</f>
        <v>0</v>
      </c>
      <c r="BH329" s="190">
        <f>IF(N329="sníž. přenesená",J329,0)</f>
        <v>0</v>
      </c>
      <c r="BI329" s="190">
        <f>IF(N329="nulová",J329,0)</f>
        <v>0</v>
      </c>
      <c r="BJ329" s="24" t="s">
        <v>85</v>
      </c>
      <c r="BK329" s="190">
        <f>ROUND(I329*H329,2)</f>
        <v>0</v>
      </c>
      <c r="BL329" s="24" t="s">
        <v>222</v>
      </c>
      <c r="BM329" s="24" t="s">
        <v>701</v>
      </c>
    </row>
    <row r="330" spans="2:65" s="1" customFormat="1" ht="22.5" customHeight="1">
      <c r="B330" s="178"/>
      <c r="C330" s="229" t="s">
        <v>702</v>
      </c>
      <c r="D330" s="229" t="s">
        <v>404</v>
      </c>
      <c r="E330" s="230" t="s">
        <v>703</v>
      </c>
      <c r="F330" s="231" t="s">
        <v>704</v>
      </c>
      <c r="G330" s="232" t="s">
        <v>281</v>
      </c>
      <c r="H330" s="233">
        <v>77</v>
      </c>
      <c r="I330" s="234"/>
      <c r="J330" s="235">
        <f>ROUND(I330*H330,2)</f>
        <v>0</v>
      </c>
      <c r="K330" s="231" t="s">
        <v>5</v>
      </c>
      <c r="L330" s="236"/>
      <c r="M330" s="237" t="s">
        <v>5</v>
      </c>
      <c r="N330" s="238" t="s">
        <v>48</v>
      </c>
      <c r="O330" s="43"/>
      <c r="P330" s="188">
        <f>O330*H330</f>
        <v>0</v>
      </c>
      <c r="Q330" s="188">
        <v>0.17</v>
      </c>
      <c r="R330" s="188">
        <f>Q330*H330</f>
        <v>13.090000000000002</v>
      </c>
      <c r="S330" s="188">
        <v>0</v>
      </c>
      <c r="T330" s="189">
        <f>S330*H330</f>
        <v>0</v>
      </c>
      <c r="AR330" s="24" t="s">
        <v>256</v>
      </c>
      <c r="AT330" s="24" t="s">
        <v>404</v>
      </c>
      <c r="AU330" s="24" t="s">
        <v>87</v>
      </c>
      <c r="AY330" s="24" t="s">
        <v>216</v>
      </c>
      <c r="BE330" s="190">
        <f>IF(N330="základní",J330,0)</f>
        <v>0</v>
      </c>
      <c r="BF330" s="190">
        <f>IF(N330="snížená",J330,0)</f>
        <v>0</v>
      </c>
      <c r="BG330" s="190">
        <f>IF(N330="zákl. přenesená",J330,0)</f>
        <v>0</v>
      </c>
      <c r="BH330" s="190">
        <f>IF(N330="sníž. přenesená",J330,0)</f>
        <v>0</v>
      </c>
      <c r="BI330" s="190">
        <f>IF(N330="nulová",J330,0)</f>
        <v>0</v>
      </c>
      <c r="BJ330" s="24" t="s">
        <v>85</v>
      </c>
      <c r="BK330" s="190">
        <f>ROUND(I330*H330,2)</f>
        <v>0</v>
      </c>
      <c r="BL330" s="24" t="s">
        <v>222</v>
      </c>
      <c r="BM330" s="24" t="s">
        <v>705</v>
      </c>
    </row>
    <row r="331" spans="2:65" s="1" customFormat="1" ht="22.5" customHeight="1">
      <c r="B331" s="178"/>
      <c r="C331" s="179" t="s">
        <v>706</v>
      </c>
      <c r="D331" s="179" t="s">
        <v>218</v>
      </c>
      <c r="E331" s="180" t="s">
        <v>707</v>
      </c>
      <c r="F331" s="181" t="s">
        <v>708</v>
      </c>
      <c r="G331" s="182" t="s">
        <v>393</v>
      </c>
      <c r="H331" s="183">
        <v>2944.4250000000002</v>
      </c>
      <c r="I331" s="184"/>
      <c r="J331" s="185">
        <f>ROUND(I331*H331,2)</f>
        <v>0</v>
      </c>
      <c r="K331" s="181" t="s">
        <v>5</v>
      </c>
      <c r="L331" s="42"/>
      <c r="M331" s="186" t="s">
        <v>5</v>
      </c>
      <c r="N331" s="187" t="s">
        <v>48</v>
      </c>
      <c r="O331" s="43"/>
      <c r="P331" s="188">
        <f>O331*H331</f>
        <v>0</v>
      </c>
      <c r="Q331" s="188">
        <v>0</v>
      </c>
      <c r="R331" s="188">
        <f>Q331*H331</f>
        <v>0</v>
      </c>
      <c r="S331" s="188">
        <v>0</v>
      </c>
      <c r="T331" s="189">
        <f>S331*H331</f>
        <v>0</v>
      </c>
      <c r="AR331" s="24" t="s">
        <v>222</v>
      </c>
      <c r="AT331" s="24" t="s">
        <v>218</v>
      </c>
      <c r="AU331" s="24" t="s">
        <v>87</v>
      </c>
      <c r="AY331" s="24" t="s">
        <v>216</v>
      </c>
      <c r="BE331" s="190">
        <f>IF(N331="základní",J331,0)</f>
        <v>0</v>
      </c>
      <c r="BF331" s="190">
        <f>IF(N331="snížená",J331,0)</f>
        <v>0</v>
      </c>
      <c r="BG331" s="190">
        <f>IF(N331="zákl. přenesená",J331,0)</f>
        <v>0</v>
      </c>
      <c r="BH331" s="190">
        <f>IF(N331="sníž. přenesená",J331,0)</f>
        <v>0</v>
      </c>
      <c r="BI331" s="190">
        <f>IF(N331="nulová",J331,0)</f>
        <v>0</v>
      </c>
      <c r="BJ331" s="24" t="s">
        <v>85</v>
      </c>
      <c r="BK331" s="190">
        <f>ROUND(I331*H331,2)</f>
        <v>0</v>
      </c>
      <c r="BL331" s="24" t="s">
        <v>222</v>
      </c>
      <c r="BM331" s="24" t="s">
        <v>709</v>
      </c>
    </row>
    <row r="332" spans="2:65" s="12" customFormat="1" ht="13.5">
      <c r="B332" s="200"/>
      <c r="D332" s="192" t="s">
        <v>224</v>
      </c>
      <c r="E332" s="209" t="s">
        <v>152</v>
      </c>
      <c r="F332" s="210" t="s">
        <v>710</v>
      </c>
      <c r="H332" s="211">
        <v>2926.8</v>
      </c>
      <c r="I332" s="205"/>
      <c r="L332" s="200"/>
      <c r="M332" s="206"/>
      <c r="N332" s="207"/>
      <c r="O332" s="207"/>
      <c r="P332" s="207"/>
      <c r="Q332" s="207"/>
      <c r="R332" s="207"/>
      <c r="S332" s="207"/>
      <c r="T332" s="208"/>
      <c r="AT332" s="209" t="s">
        <v>224</v>
      </c>
      <c r="AU332" s="209" t="s">
        <v>87</v>
      </c>
      <c r="AV332" s="12" t="s">
        <v>87</v>
      </c>
      <c r="AW332" s="12" t="s">
        <v>41</v>
      </c>
      <c r="AX332" s="12" t="s">
        <v>77</v>
      </c>
      <c r="AY332" s="209" t="s">
        <v>216</v>
      </c>
    </row>
    <row r="333" spans="2:65" s="12" customFormat="1" ht="13.5">
      <c r="B333" s="200"/>
      <c r="D333" s="192" t="s">
        <v>224</v>
      </c>
      <c r="E333" s="209" t="s">
        <v>139</v>
      </c>
      <c r="F333" s="210" t="s">
        <v>711</v>
      </c>
      <c r="H333" s="211">
        <v>17.625</v>
      </c>
      <c r="I333" s="205"/>
      <c r="L333" s="200"/>
      <c r="M333" s="206"/>
      <c r="N333" s="207"/>
      <c r="O333" s="207"/>
      <c r="P333" s="207"/>
      <c r="Q333" s="207"/>
      <c r="R333" s="207"/>
      <c r="S333" s="207"/>
      <c r="T333" s="208"/>
      <c r="AT333" s="209" t="s">
        <v>224</v>
      </c>
      <c r="AU333" s="209" t="s">
        <v>87</v>
      </c>
      <c r="AV333" s="12" t="s">
        <v>87</v>
      </c>
      <c r="AW333" s="12" t="s">
        <v>41</v>
      </c>
      <c r="AX333" s="12" t="s">
        <v>77</v>
      </c>
      <c r="AY333" s="209" t="s">
        <v>216</v>
      </c>
    </row>
    <row r="334" spans="2:65" s="14" customFormat="1" ht="13.5">
      <c r="B334" s="220"/>
      <c r="D334" s="201" t="s">
        <v>224</v>
      </c>
      <c r="E334" s="221" t="s">
        <v>150</v>
      </c>
      <c r="F334" s="222" t="s">
        <v>331</v>
      </c>
      <c r="H334" s="223">
        <v>2944.4250000000002</v>
      </c>
      <c r="I334" s="224"/>
      <c r="L334" s="220"/>
      <c r="M334" s="225"/>
      <c r="N334" s="226"/>
      <c r="O334" s="226"/>
      <c r="P334" s="226"/>
      <c r="Q334" s="226"/>
      <c r="R334" s="226"/>
      <c r="S334" s="226"/>
      <c r="T334" s="227"/>
      <c r="AT334" s="228" t="s">
        <v>224</v>
      </c>
      <c r="AU334" s="228" t="s">
        <v>87</v>
      </c>
      <c r="AV334" s="14" t="s">
        <v>222</v>
      </c>
      <c r="AW334" s="14" t="s">
        <v>41</v>
      </c>
      <c r="AX334" s="14" t="s">
        <v>85</v>
      </c>
      <c r="AY334" s="228" t="s">
        <v>216</v>
      </c>
    </row>
    <row r="335" spans="2:65" s="1" customFormat="1" ht="22.5" customHeight="1">
      <c r="B335" s="178"/>
      <c r="C335" s="179" t="s">
        <v>712</v>
      </c>
      <c r="D335" s="179" t="s">
        <v>218</v>
      </c>
      <c r="E335" s="180" t="s">
        <v>713</v>
      </c>
      <c r="F335" s="181" t="s">
        <v>714</v>
      </c>
      <c r="G335" s="182" t="s">
        <v>393</v>
      </c>
      <c r="H335" s="183">
        <v>55944.074999999997</v>
      </c>
      <c r="I335" s="184"/>
      <c r="J335" s="185">
        <f>ROUND(I335*H335,2)</f>
        <v>0</v>
      </c>
      <c r="K335" s="181" t="s">
        <v>5</v>
      </c>
      <c r="L335" s="42"/>
      <c r="M335" s="186" t="s">
        <v>5</v>
      </c>
      <c r="N335" s="187" t="s">
        <v>48</v>
      </c>
      <c r="O335" s="43"/>
      <c r="P335" s="188">
        <f>O335*H335</f>
        <v>0</v>
      </c>
      <c r="Q335" s="188">
        <v>0</v>
      </c>
      <c r="R335" s="188">
        <f>Q335*H335</f>
        <v>0</v>
      </c>
      <c r="S335" s="188">
        <v>0</v>
      </c>
      <c r="T335" s="189">
        <f>S335*H335</f>
        <v>0</v>
      </c>
      <c r="AR335" s="24" t="s">
        <v>222</v>
      </c>
      <c r="AT335" s="24" t="s">
        <v>218</v>
      </c>
      <c r="AU335" s="24" t="s">
        <v>87</v>
      </c>
      <c r="AY335" s="24" t="s">
        <v>216</v>
      </c>
      <c r="BE335" s="190">
        <f>IF(N335="základní",J335,0)</f>
        <v>0</v>
      </c>
      <c r="BF335" s="190">
        <f>IF(N335="snížená",J335,0)</f>
        <v>0</v>
      </c>
      <c r="BG335" s="190">
        <f>IF(N335="zákl. přenesená",J335,0)</f>
        <v>0</v>
      </c>
      <c r="BH335" s="190">
        <f>IF(N335="sníž. přenesená",J335,0)</f>
        <v>0</v>
      </c>
      <c r="BI335" s="190">
        <f>IF(N335="nulová",J335,0)</f>
        <v>0</v>
      </c>
      <c r="BJ335" s="24" t="s">
        <v>85</v>
      </c>
      <c r="BK335" s="190">
        <f>ROUND(I335*H335,2)</f>
        <v>0</v>
      </c>
      <c r="BL335" s="24" t="s">
        <v>222</v>
      </c>
      <c r="BM335" s="24" t="s">
        <v>715</v>
      </c>
    </row>
    <row r="336" spans="2:65" s="12" customFormat="1" ht="13.5">
      <c r="B336" s="200"/>
      <c r="D336" s="201" t="s">
        <v>224</v>
      </c>
      <c r="E336" s="202" t="s">
        <v>5</v>
      </c>
      <c r="F336" s="203" t="s">
        <v>716</v>
      </c>
      <c r="H336" s="204">
        <v>55944.074999999997</v>
      </c>
      <c r="I336" s="205"/>
      <c r="L336" s="200"/>
      <c r="M336" s="206"/>
      <c r="N336" s="207"/>
      <c r="O336" s="207"/>
      <c r="P336" s="207"/>
      <c r="Q336" s="207"/>
      <c r="R336" s="207"/>
      <c r="S336" s="207"/>
      <c r="T336" s="208"/>
      <c r="AT336" s="209" t="s">
        <v>224</v>
      </c>
      <c r="AU336" s="209" t="s">
        <v>87</v>
      </c>
      <c r="AV336" s="12" t="s">
        <v>87</v>
      </c>
      <c r="AW336" s="12" t="s">
        <v>41</v>
      </c>
      <c r="AX336" s="12" t="s">
        <v>85</v>
      </c>
      <c r="AY336" s="209" t="s">
        <v>216</v>
      </c>
    </row>
    <row r="337" spans="2:65" s="1" customFormat="1" ht="22.5" customHeight="1">
      <c r="B337" s="178"/>
      <c r="C337" s="179" t="s">
        <v>717</v>
      </c>
      <c r="D337" s="179" t="s">
        <v>218</v>
      </c>
      <c r="E337" s="180" t="s">
        <v>718</v>
      </c>
      <c r="F337" s="181" t="s">
        <v>719</v>
      </c>
      <c r="G337" s="182" t="s">
        <v>393</v>
      </c>
      <c r="H337" s="183">
        <v>4773.223</v>
      </c>
      <c r="I337" s="184"/>
      <c r="J337" s="185">
        <f>ROUND(I337*H337,2)</f>
        <v>0</v>
      </c>
      <c r="K337" s="181" t="s">
        <v>5</v>
      </c>
      <c r="L337" s="42"/>
      <c r="M337" s="186" t="s">
        <v>5</v>
      </c>
      <c r="N337" s="187" t="s">
        <v>48</v>
      </c>
      <c r="O337" s="43"/>
      <c r="P337" s="188">
        <f>O337*H337</f>
        <v>0</v>
      </c>
      <c r="Q337" s="188">
        <v>0</v>
      </c>
      <c r="R337" s="188">
        <f>Q337*H337</f>
        <v>0</v>
      </c>
      <c r="S337" s="188">
        <v>0</v>
      </c>
      <c r="T337" s="189">
        <f>S337*H337</f>
        <v>0</v>
      </c>
      <c r="AR337" s="24" t="s">
        <v>222</v>
      </c>
      <c r="AT337" s="24" t="s">
        <v>218</v>
      </c>
      <c r="AU337" s="24" t="s">
        <v>87</v>
      </c>
      <c r="AY337" s="24" t="s">
        <v>216</v>
      </c>
      <c r="BE337" s="190">
        <f>IF(N337="základní",J337,0)</f>
        <v>0</v>
      </c>
      <c r="BF337" s="190">
        <f>IF(N337="snížená",J337,0)</f>
        <v>0</v>
      </c>
      <c r="BG337" s="190">
        <f>IF(N337="zákl. přenesená",J337,0)</f>
        <v>0</v>
      </c>
      <c r="BH337" s="190">
        <f>IF(N337="sníž. přenesená",J337,0)</f>
        <v>0</v>
      </c>
      <c r="BI337" s="190">
        <f>IF(N337="nulová",J337,0)</f>
        <v>0</v>
      </c>
      <c r="BJ337" s="24" t="s">
        <v>85</v>
      </c>
      <c r="BK337" s="190">
        <f>ROUND(I337*H337,2)</f>
        <v>0</v>
      </c>
      <c r="BL337" s="24" t="s">
        <v>222</v>
      </c>
      <c r="BM337" s="24" t="s">
        <v>720</v>
      </c>
    </row>
    <row r="338" spans="2:65" s="12" customFormat="1" ht="27">
      <c r="B338" s="200"/>
      <c r="D338" s="192" t="s">
        <v>224</v>
      </c>
      <c r="E338" s="209" t="s">
        <v>142</v>
      </c>
      <c r="F338" s="210" t="s">
        <v>721</v>
      </c>
      <c r="H338" s="211">
        <v>2884.5349999999999</v>
      </c>
      <c r="I338" s="205"/>
      <c r="L338" s="200"/>
      <c r="M338" s="206"/>
      <c r="N338" s="207"/>
      <c r="O338" s="207"/>
      <c r="P338" s="207"/>
      <c r="Q338" s="207"/>
      <c r="R338" s="207"/>
      <c r="S338" s="207"/>
      <c r="T338" s="208"/>
      <c r="AT338" s="209" t="s">
        <v>224</v>
      </c>
      <c r="AU338" s="209" t="s">
        <v>87</v>
      </c>
      <c r="AV338" s="12" t="s">
        <v>87</v>
      </c>
      <c r="AW338" s="12" t="s">
        <v>41</v>
      </c>
      <c r="AX338" s="12" t="s">
        <v>77</v>
      </c>
      <c r="AY338" s="209" t="s">
        <v>216</v>
      </c>
    </row>
    <row r="339" spans="2:65" s="12" customFormat="1" ht="27">
      <c r="B339" s="200"/>
      <c r="D339" s="192" t="s">
        <v>224</v>
      </c>
      <c r="E339" s="209" t="s">
        <v>144</v>
      </c>
      <c r="F339" s="210" t="s">
        <v>722</v>
      </c>
      <c r="H339" s="211">
        <v>1888.6880000000001</v>
      </c>
      <c r="I339" s="205"/>
      <c r="L339" s="200"/>
      <c r="M339" s="206"/>
      <c r="N339" s="207"/>
      <c r="O339" s="207"/>
      <c r="P339" s="207"/>
      <c r="Q339" s="207"/>
      <c r="R339" s="207"/>
      <c r="S339" s="207"/>
      <c r="T339" s="208"/>
      <c r="AT339" s="209" t="s">
        <v>224</v>
      </c>
      <c r="AU339" s="209" t="s">
        <v>87</v>
      </c>
      <c r="AV339" s="12" t="s">
        <v>87</v>
      </c>
      <c r="AW339" s="12" t="s">
        <v>41</v>
      </c>
      <c r="AX339" s="12" t="s">
        <v>77</v>
      </c>
      <c r="AY339" s="209" t="s">
        <v>216</v>
      </c>
    </row>
    <row r="340" spans="2:65" s="14" customFormat="1" ht="13.5">
      <c r="B340" s="220"/>
      <c r="D340" s="201" t="s">
        <v>224</v>
      </c>
      <c r="E340" s="221" t="s">
        <v>148</v>
      </c>
      <c r="F340" s="222" t="s">
        <v>331</v>
      </c>
      <c r="H340" s="223">
        <v>4773.223</v>
      </c>
      <c r="I340" s="224"/>
      <c r="L340" s="220"/>
      <c r="M340" s="225"/>
      <c r="N340" s="226"/>
      <c r="O340" s="226"/>
      <c r="P340" s="226"/>
      <c r="Q340" s="226"/>
      <c r="R340" s="226"/>
      <c r="S340" s="226"/>
      <c r="T340" s="227"/>
      <c r="AT340" s="228" t="s">
        <v>224</v>
      </c>
      <c r="AU340" s="228" t="s">
        <v>87</v>
      </c>
      <c r="AV340" s="14" t="s">
        <v>222</v>
      </c>
      <c r="AW340" s="14" t="s">
        <v>41</v>
      </c>
      <c r="AX340" s="14" t="s">
        <v>85</v>
      </c>
      <c r="AY340" s="228" t="s">
        <v>216</v>
      </c>
    </row>
    <row r="341" spans="2:65" s="1" customFormat="1" ht="22.5" customHeight="1">
      <c r="B341" s="178"/>
      <c r="C341" s="179" t="s">
        <v>723</v>
      </c>
      <c r="D341" s="179" t="s">
        <v>218</v>
      </c>
      <c r="E341" s="180" t="s">
        <v>724</v>
      </c>
      <c r="F341" s="181" t="s">
        <v>725</v>
      </c>
      <c r="G341" s="182" t="s">
        <v>393</v>
      </c>
      <c r="H341" s="183">
        <v>90691.236999999994</v>
      </c>
      <c r="I341" s="184"/>
      <c r="J341" s="185">
        <f>ROUND(I341*H341,2)</f>
        <v>0</v>
      </c>
      <c r="K341" s="181" t="s">
        <v>5</v>
      </c>
      <c r="L341" s="42"/>
      <c r="M341" s="186" t="s">
        <v>5</v>
      </c>
      <c r="N341" s="187" t="s">
        <v>48</v>
      </c>
      <c r="O341" s="43"/>
      <c r="P341" s="188">
        <f>O341*H341</f>
        <v>0</v>
      </c>
      <c r="Q341" s="188">
        <v>0</v>
      </c>
      <c r="R341" s="188">
        <f>Q341*H341</f>
        <v>0</v>
      </c>
      <c r="S341" s="188">
        <v>0</v>
      </c>
      <c r="T341" s="189">
        <f>S341*H341</f>
        <v>0</v>
      </c>
      <c r="AR341" s="24" t="s">
        <v>222</v>
      </c>
      <c r="AT341" s="24" t="s">
        <v>218</v>
      </c>
      <c r="AU341" s="24" t="s">
        <v>87</v>
      </c>
      <c r="AY341" s="24" t="s">
        <v>216</v>
      </c>
      <c r="BE341" s="190">
        <f>IF(N341="základní",J341,0)</f>
        <v>0</v>
      </c>
      <c r="BF341" s="190">
        <f>IF(N341="snížená",J341,0)</f>
        <v>0</v>
      </c>
      <c r="BG341" s="190">
        <f>IF(N341="zákl. přenesená",J341,0)</f>
        <v>0</v>
      </c>
      <c r="BH341" s="190">
        <f>IF(N341="sníž. přenesená",J341,0)</f>
        <v>0</v>
      </c>
      <c r="BI341" s="190">
        <f>IF(N341="nulová",J341,0)</f>
        <v>0</v>
      </c>
      <c r="BJ341" s="24" t="s">
        <v>85</v>
      </c>
      <c r="BK341" s="190">
        <f>ROUND(I341*H341,2)</f>
        <v>0</v>
      </c>
      <c r="BL341" s="24" t="s">
        <v>222</v>
      </c>
      <c r="BM341" s="24" t="s">
        <v>726</v>
      </c>
    </row>
    <row r="342" spans="2:65" s="12" customFormat="1" ht="13.5">
      <c r="B342" s="200"/>
      <c r="D342" s="201" t="s">
        <v>224</v>
      </c>
      <c r="E342" s="202" t="s">
        <v>5</v>
      </c>
      <c r="F342" s="203" t="s">
        <v>727</v>
      </c>
      <c r="H342" s="204">
        <v>90691.236999999994</v>
      </c>
      <c r="I342" s="205"/>
      <c r="L342" s="200"/>
      <c r="M342" s="206"/>
      <c r="N342" s="207"/>
      <c r="O342" s="207"/>
      <c r="P342" s="207"/>
      <c r="Q342" s="207"/>
      <c r="R342" s="207"/>
      <c r="S342" s="207"/>
      <c r="T342" s="208"/>
      <c r="AT342" s="209" t="s">
        <v>224</v>
      </c>
      <c r="AU342" s="209" t="s">
        <v>87</v>
      </c>
      <c r="AV342" s="12" t="s">
        <v>87</v>
      </c>
      <c r="AW342" s="12" t="s">
        <v>41</v>
      </c>
      <c r="AX342" s="12" t="s">
        <v>85</v>
      </c>
      <c r="AY342" s="209" t="s">
        <v>216</v>
      </c>
    </row>
    <row r="343" spans="2:65" s="1" customFormat="1" ht="22.5" customHeight="1">
      <c r="B343" s="178"/>
      <c r="C343" s="179" t="s">
        <v>728</v>
      </c>
      <c r="D343" s="179" t="s">
        <v>218</v>
      </c>
      <c r="E343" s="180" t="s">
        <v>729</v>
      </c>
      <c r="F343" s="181" t="s">
        <v>730</v>
      </c>
      <c r="G343" s="182" t="s">
        <v>393</v>
      </c>
      <c r="H343" s="183">
        <v>272.30399999999997</v>
      </c>
      <c r="I343" s="184"/>
      <c r="J343" s="185">
        <f>ROUND(I343*H343,2)</f>
        <v>0</v>
      </c>
      <c r="K343" s="181" t="s">
        <v>5</v>
      </c>
      <c r="L343" s="42"/>
      <c r="M343" s="186" t="s">
        <v>5</v>
      </c>
      <c r="N343" s="187" t="s">
        <v>48</v>
      </c>
      <c r="O343" s="43"/>
      <c r="P343" s="188">
        <f>O343*H343</f>
        <v>0</v>
      </c>
      <c r="Q343" s="188">
        <v>0</v>
      </c>
      <c r="R343" s="188">
        <f>Q343*H343</f>
        <v>0</v>
      </c>
      <c r="S343" s="188">
        <v>0</v>
      </c>
      <c r="T343" s="189">
        <f>S343*H343</f>
        <v>0</v>
      </c>
      <c r="AR343" s="24" t="s">
        <v>222</v>
      </c>
      <c r="AT343" s="24" t="s">
        <v>218</v>
      </c>
      <c r="AU343" s="24" t="s">
        <v>87</v>
      </c>
      <c r="AY343" s="24" t="s">
        <v>216</v>
      </c>
      <c r="BE343" s="190">
        <f>IF(N343="základní",J343,0)</f>
        <v>0</v>
      </c>
      <c r="BF343" s="190">
        <f>IF(N343="snížená",J343,0)</f>
        <v>0</v>
      </c>
      <c r="BG343" s="190">
        <f>IF(N343="zákl. přenesená",J343,0)</f>
        <v>0</v>
      </c>
      <c r="BH343" s="190">
        <f>IF(N343="sníž. přenesená",J343,0)</f>
        <v>0</v>
      </c>
      <c r="BI343" s="190">
        <f>IF(N343="nulová",J343,0)</f>
        <v>0</v>
      </c>
      <c r="BJ343" s="24" t="s">
        <v>85</v>
      </c>
      <c r="BK343" s="190">
        <f>ROUND(I343*H343,2)</f>
        <v>0</v>
      </c>
      <c r="BL343" s="24" t="s">
        <v>222</v>
      </c>
      <c r="BM343" s="24" t="s">
        <v>731</v>
      </c>
    </row>
    <row r="344" spans="2:65" s="11" customFormat="1" ht="13.5">
      <c r="B344" s="191"/>
      <c r="D344" s="192" t="s">
        <v>224</v>
      </c>
      <c r="E344" s="193" t="s">
        <v>5</v>
      </c>
      <c r="F344" s="194" t="s">
        <v>732</v>
      </c>
      <c r="H344" s="195" t="s">
        <v>5</v>
      </c>
      <c r="I344" s="196"/>
      <c r="L344" s="191"/>
      <c r="M344" s="197"/>
      <c r="N344" s="198"/>
      <c r="O344" s="198"/>
      <c r="P344" s="198"/>
      <c r="Q344" s="198"/>
      <c r="R344" s="198"/>
      <c r="S344" s="198"/>
      <c r="T344" s="199"/>
      <c r="AT344" s="195" t="s">
        <v>224</v>
      </c>
      <c r="AU344" s="195" t="s">
        <v>87</v>
      </c>
      <c r="AV344" s="11" t="s">
        <v>85</v>
      </c>
      <c r="AW344" s="11" t="s">
        <v>41</v>
      </c>
      <c r="AX344" s="11" t="s">
        <v>77</v>
      </c>
      <c r="AY344" s="195" t="s">
        <v>216</v>
      </c>
    </row>
    <row r="345" spans="2:65" s="12" customFormat="1" ht="27">
      <c r="B345" s="200"/>
      <c r="D345" s="201" t="s">
        <v>224</v>
      </c>
      <c r="E345" s="202" t="s">
        <v>146</v>
      </c>
      <c r="F345" s="203" t="s">
        <v>733</v>
      </c>
      <c r="H345" s="204">
        <v>272.30399999999997</v>
      </c>
      <c r="I345" s="205"/>
      <c r="L345" s="200"/>
      <c r="M345" s="206"/>
      <c r="N345" s="207"/>
      <c r="O345" s="207"/>
      <c r="P345" s="207"/>
      <c r="Q345" s="207"/>
      <c r="R345" s="207"/>
      <c r="S345" s="207"/>
      <c r="T345" s="208"/>
      <c r="AT345" s="209" t="s">
        <v>224</v>
      </c>
      <c r="AU345" s="209" t="s">
        <v>87</v>
      </c>
      <c r="AV345" s="12" t="s">
        <v>87</v>
      </c>
      <c r="AW345" s="12" t="s">
        <v>41</v>
      </c>
      <c r="AX345" s="12" t="s">
        <v>85</v>
      </c>
      <c r="AY345" s="209" t="s">
        <v>216</v>
      </c>
    </row>
    <row r="346" spans="2:65" s="1" customFormat="1" ht="22.5" customHeight="1">
      <c r="B346" s="178"/>
      <c r="C346" s="179" t="s">
        <v>734</v>
      </c>
      <c r="D346" s="179" t="s">
        <v>218</v>
      </c>
      <c r="E346" s="180" t="s">
        <v>735</v>
      </c>
      <c r="F346" s="181" t="s">
        <v>736</v>
      </c>
      <c r="G346" s="182" t="s">
        <v>393</v>
      </c>
      <c r="H346" s="183">
        <v>5173.7759999999998</v>
      </c>
      <c r="I346" s="184"/>
      <c r="J346" s="185">
        <f>ROUND(I346*H346,2)</f>
        <v>0</v>
      </c>
      <c r="K346" s="181" t="s">
        <v>5</v>
      </c>
      <c r="L346" s="42"/>
      <c r="M346" s="186" t="s">
        <v>5</v>
      </c>
      <c r="N346" s="187" t="s">
        <v>48</v>
      </c>
      <c r="O346" s="43"/>
      <c r="P346" s="188">
        <f>O346*H346</f>
        <v>0</v>
      </c>
      <c r="Q346" s="188">
        <v>0</v>
      </c>
      <c r="R346" s="188">
        <f>Q346*H346</f>
        <v>0</v>
      </c>
      <c r="S346" s="188">
        <v>0</v>
      </c>
      <c r="T346" s="189">
        <f>S346*H346</f>
        <v>0</v>
      </c>
      <c r="AR346" s="24" t="s">
        <v>222</v>
      </c>
      <c r="AT346" s="24" t="s">
        <v>218</v>
      </c>
      <c r="AU346" s="24" t="s">
        <v>87</v>
      </c>
      <c r="AY346" s="24" t="s">
        <v>216</v>
      </c>
      <c r="BE346" s="190">
        <f>IF(N346="základní",J346,0)</f>
        <v>0</v>
      </c>
      <c r="BF346" s="190">
        <f>IF(N346="snížená",J346,0)</f>
        <v>0</v>
      </c>
      <c r="BG346" s="190">
        <f>IF(N346="zákl. přenesená",J346,0)</f>
        <v>0</v>
      </c>
      <c r="BH346" s="190">
        <f>IF(N346="sníž. přenesená",J346,0)</f>
        <v>0</v>
      </c>
      <c r="BI346" s="190">
        <f>IF(N346="nulová",J346,0)</f>
        <v>0</v>
      </c>
      <c r="BJ346" s="24" t="s">
        <v>85</v>
      </c>
      <c r="BK346" s="190">
        <f>ROUND(I346*H346,2)</f>
        <v>0</v>
      </c>
      <c r="BL346" s="24" t="s">
        <v>222</v>
      </c>
      <c r="BM346" s="24" t="s">
        <v>737</v>
      </c>
    </row>
    <row r="347" spans="2:65" s="12" customFormat="1" ht="13.5">
      <c r="B347" s="200"/>
      <c r="D347" s="201" t="s">
        <v>224</v>
      </c>
      <c r="E347" s="202" t="s">
        <v>5</v>
      </c>
      <c r="F347" s="203" t="s">
        <v>738</v>
      </c>
      <c r="H347" s="204">
        <v>5173.7759999999998</v>
      </c>
      <c r="I347" s="205"/>
      <c r="L347" s="200"/>
      <c r="M347" s="206"/>
      <c r="N347" s="207"/>
      <c r="O347" s="207"/>
      <c r="P347" s="207"/>
      <c r="Q347" s="207"/>
      <c r="R347" s="207"/>
      <c r="S347" s="207"/>
      <c r="T347" s="208"/>
      <c r="AT347" s="209" t="s">
        <v>224</v>
      </c>
      <c r="AU347" s="209" t="s">
        <v>87</v>
      </c>
      <c r="AV347" s="12" t="s">
        <v>87</v>
      </c>
      <c r="AW347" s="12" t="s">
        <v>41</v>
      </c>
      <c r="AX347" s="12" t="s">
        <v>85</v>
      </c>
      <c r="AY347" s="209" t="s">
        <v>216</v>
      </c>
    </row>
    <row r="348" spans="2:65" s="1" customFormat="1" ht="22.5" customHeight="1">
      <c r="B348" s="178"/>
      <c r="C348" s="179" t="s">
        <v>739</v>
      </c>
      <c r="D348" s="179" t="s">
        <v>218</v>
      </c>
      <c r="E348" s="180" t="s">
        <v>740</v>
      </c>
      <c r="F348" s="181" t="s">
        <v>741</v>
      </c>
      <c r="G348" s="182" t="s">
        <v>393</v>
      </c>
      <c r="H348" s="183">
        <v>1888.6880000000001</v>
      </c>
      <c r="I348" s="184"/>
      <c r="J348" s="185">
        <f>ROUND(I348*H348,2)</f>
        <v>0</v>
      </c>
      <c r="K348" s="181" t="s">
        <v>5</v>
      </c>
      <c r="L348" s="42"/>
      <c r="M348" s="186" t="s">
        <v>5</v>
      </c>
      <c r="N348" s="187" t="s">
        <v>48</v>
      </c>
      <c r="O348" s="43"/>
      <c r="P348" s="188">
        <f>O348*H348</f>
        <v>0</v>
      </c>
      <c r="Q348" s="188">
        <v>0</v>
      </c>
      <c r="R348" s="188">
        <f>Q348*H348</f>
        <v>0</v>
      </c>
      <c r="S348" s="188">
        <v>0</v>
      </c>
      <c r="T348" s="189">
        <f>S348*H348</f>
        <v>0</v>
      </c>
      <c r="AR348" s="24" t="s">
        <v>222</v>
      </c>
      <c r="AT348" s="24" t="s">
        <v>218</v>
      </c>
      <c r="AU348" s="24" t="s">
        <v>87</v>
      </c>
      <c r="AY348" s="24" t="s">
        <v>216</v>
      </c>
      <c r="BE348" s="190">
        <f>IF(N348="základní",J348,0)</f>
        <v>0</v>
      </c>
      <c r="BF348" s="190">
        <f>IF(N348="snížená",J348,0)</f>
        <v>0</v>
      </c>
      <c r="BG348" s="190">
        <f>IF(N348="zákl. přenesená",J348,0)</f>
        <v>0</v>
      </c>
      <c r="BH348" s="190">
        <f>IF(N348="sníž. přenesená",J348,0)</f>
        <v>0</v>
      </c>
      <c r="BI348" s="190">
        <f>IF(N348="nulová",J348,0)</f>
        <v>0</v>
      </c>
      <c r="BJ348" s="24" t="s">
        <v>85</v>
      </c>
      <c r="BK348" s="190">
        <f>ROUND(I348*H348,2)</f>
        <v>0</v>
      </c>
      <c r="BL348" s="24" t="s">
        <v>222</v>
      </c>
      <c r="BM348" s="24" t="s">
        <v>742</v>
      </c>
    </row>
    <row r="349" spans="2:65" s="12" customFormat="1" ht="13.5">
      <c r="B349" s="200"/>
      <c r="D349" s="201" t="s">
        <v>224</v>
      </c>
      <c r="E349" s="202" t="s">
        <v>5</v>
      </c>
      <c r="F349" s="203" t="s">
        <v>144</v>
      </c>
      <c r="H349" s="204">
        <v>1888.6880000000001</v>
      </c>
      <c r="I349" s="205"/>
      <c r="L349" s="200"/>
      <c r="M349" s="206"/>
      <c r="N349" s="207"/>
      <c r="O349" s="207"/>
      <c r="P349" s="207"/>
      <c r="Q349" s="207"/>
      <c r="R349" s="207"/>
      <c r="S349" s="207"/>
      <c r="T349" s="208"/>
      <c r="AT349" s="209" t="s">
        <v>224</v>
      </c>
      <c r="AU349" s="209" t="s">
        <v>87</v>
      </c>
      <c r="AV349" s="12" t="s">
        <v>87</v>
      </c>
      <c r="AW349" s="12" t="s">
        <v>41</v>
      </c>
      <c r="AX349" s="12" t="s">
        <v>85</v>
      </c>
      <c r="AY349" s="209" t="s">
        <v>216</v>
      </c>
    </row>
    <row r="350" spans="2:65" s="1" customFormat="1" ht="22.5" customHeight="1">
      <c r="B350" s="178"/>
      <c r="C350" s="179" t="s">
        <v>743</v>
      </c>
      <c r="D350" s="179" t="s">
        <v>218</v>
      </c>
      <c r="E350" s="180" t="s">
        <v>744</v>
      </c>
      <c r="F350" s="181" t="s">
        <v>745</v>
      </c>
      <c r="G350" s="182" t="s">
        <v>393</v>
      </c>
      <c r="H350" s="183">
        <v>2902.16</v>
      </c>
      <c r="I350" s="184"/>
      <c r="J350" s="185">
        <f>ROUND(I350*H350,2)</f>
        <v>0</v>
      </c>
      <c r="K350" s="181" t="s">
        <v>5</v>
      </c>
      <c r="L350" s="42"/>
      <c r="M350" s="186" t="s">
        <v>5</v>
      </c>
      <c r="N350" s="187" t="s">
        <v>48</v>
      </c>
      <c r="O350" s="43"/>
      <c r="P350" s="188">
        <f>O350*H350</f>
        <v>0</v>
      </c>
      <c r="Q350" s="188">
        <v>0</v>
      </c>
      <c r="R350" s="188">
        <f>Q350*H350</f>
        <v>0</v>
      </c>
      <c r="S350" s="188">
        <v>0</v>
      </c>
      <c r="T350" s="189">
        <f>S350*H350</f>
        <v>0</v>
      </c>
      <c r="AR350" s="24" t="s">
        <v>222</v>
      </c>
      <c r="AT350" s="24" t="s">
        <v>218</v>
      </c>
      <c r="AU350" s="24" t="s">
        <v>87</v>
      </c>
      <c r="AY350" s="24" t="s">
        <v>216</v>
      </c>
      <c r="BE350" s="190">
        <f>IF(N350="základní",J350,0)</f>
        <v>0</v>
      </c>
      <c r="BF350" s="190">
        <f>IF(N350="snížená",J350,0)</f>
        <v>0</v>
      </c>
      <c r="BG350" s="190">
        <f>IF(N350="zákl. přenesená",J350,0)</f>
        <v>0</v>
      </c>
      <c r="BH350" s="190">
        <f>IF(N350="sníž. přenesená",J350,0)</f>
        <v>0</v>
      </c>
      <c r="BI350" s="190">
        <f>IF(N350="nulová",J350,0)</f>
        <v>0</v>
      </c>
      <c r="BJ350" s="24" t="s">
        <v>85</v>
      </c>
      <c r="BK350" s="190">
        <f>ROUND(I350*H350,2)</f>
        <v>0</v>
      </c>
      <c r="BL350" s="24" t="s">
        <v>222</v>
      </c>
      <c r="BM350" s="24" t="s">
        <v>746</v>
      </c>
    </row>
    <row r="351" spans="2:65" s="12" customFormat="1" ht="13.5">
      <c r="B351" s="200"/>
      <c r="D351" s="201" t="s">
        <v>224</v>
      </c>
      <c r="E351" s="202" t="s">
        <v>5</v>
      </c>
      <c r="F351" s="203" t="s">
        <v>747</v>
      </c>
      <c r="H351" s="204">
        <v>2902.16</v>
      </c>
      <c r="I351" s="205"/>
      <c r="L351" s="200"/>
      <c r="M351" s="206"/>
      <c r="N351" s="207"/>
      <c r="O351" s="207"/>
      <c r="P351" s="207"/>
      <c r="Q351" s="207"/>
      <c r="R351" s="207"/>
      <c r="S351" s="207"/>
      <c r="T351" s="208"/>
      <c r="AT351" s="209" t="s">
        <v>224</v>
      </c>
      <c r="AU351" s="209" t="s">
        <v>87</v>
      </c>
      <c r="AV351" s="12" t="s">
        <v>87</v>
      </c>
      <c r="AW351" s="12" t="s">
        <v>41</v>
      </c>
      <c r="AX351" s="12" t="s">
        <v>85</v>
      </c>
      <c r="AY351" s="209" t="s">
        <v>216</v>
      </c>
    </row>
    <row r="352" spans="2:65" s="1" customFormat="1" ht="22.5" customHeight="1">
      <c r="B352" s="178"/>
      <c r="C352" s="179" t="s">
        <v>748</v>
      </c>
      <c r="D352" s="179" t="s">
        <v>218</v>
      </c>
      <c r="E352" s="180" t="s">
        <v>749</v>
      </c>
      <c r="F352" s="181" t="s">
        <v>750</v>
      </c>
      <c r="G352" s="182" t="s">
        <v>393</v>
      </c>
      <c r="H352" s="183">
        <v>2926.8</v>
      </c>
      <c r="I352" s="184"/>
      <c r="J352" s="185">
        <f>ROUND(I352*H352,2)</f>
        <v>0</v>
      </c>
      <c r="K352" s="181" t="s">
        <v>5</v>
      </c>
      <c r="L352" s="42"/>
      <c r="M352" s="186" t="s">
        <v>5</v>
      </c>
      <c r="N352" s="187" t="s">
        <v>48</v>
      </c>
      <c r="O352" s="43"/>
      <c r="P352" s="188">
        <f>O352*H352</f>
        <v>0</v>
      </c>
      <c r="Q352" s="188">
        <v>0</v>
      </c>
      <c r="R352" s="188">
        <f>Q352*H352</f>
        <v>0</v>
      </c>
      <c r="S352" s="188">
        <v>0</v>
      </c>
      <c r="T352" s="189">
        <f>S352*H352</f>
        <v>0</v>
      </c>
      <c r="AR352" s="24" t="s">
        <v>222</v>
      </c>
      <c r="AT352" s="24" t="s">
        <v>218</v>
      </c>
      <c r="AU352" s="24" t="s">
        <v>87</v>
      </c>
      <c r="AY352" s="24" t="s">
        <v>216</v>
      </c>
      <c r="BE352" s="190">
        <f>IF(N352="základní",J352,0)</f>
        <v>0</v>
      </c>
      <c r="BF352" s="190">
        <f>IF(N352="snížená",J352,0)</f>
        <v>0</v>
      </c>
      <c r="BG352" s="190">
        <f>IF(N352="zákl. přenesená",J352,0)</f>
        <v>0</v>
      </c>
      <c r="BH352" s="190">
        <f>IF(N352="sníž. přenesená",J352,0)</f>
        <v>0</v>
      </c>
      <c r="BI352" s="190">
        <f>IF(N352="nulová",J352,0)</f>
        <v>0</v>
      </c>
      <c r="BJ352" s="24" t="s">
        <v>85</v>
      </c>
      <c r="BK352" s="190">
        <f>ROUND(I352*H352,2)</f>
        <v>0</v>
      </c>
      <c r="BL352" s="24" t="s">
        <v>222</v>
      </c>
      <c r="BM352" s="24" t="s">
        <v>751</v>
      </c>
    </row>
    <row r="353" spans="2:65" s="12" customFormat="1" ht="13.5">
      <c r="B353" s="200"/>
      <c r="D353" s="201" t="s">
        <v>224</v>
      </c>
      <c r="E353" s="202" t="s">
        <v>5</v>
      </c>
      <c r="F353" s="203" t="s">
        <v>152</v>
      </c>
      <c r="H353" s="204">
        <v>2926.8</v>
      </c>
      <c r="I353" s="205"/>
      <c r="L353" s="200"/>
      <c r="M353" s="206"/>
      <c r="N353" s="207"/>
      <c r="O353" s="207"/>
      <c r="P353" s="207"/>
      <c r="Q353" s="207"/>
      <c r="R353" s="207"/>
      <c r="S353" s="207"/>
      <c r="T353" s="208"/>
      <c r="AT353" s="209" t="s">
        <v>224</v>
      </c>
      <c r="AU353" s="209" t="s">
        <v>87</v>
      </c>
      <c r="AV353" s="12" t="s">
        <v>87</v>
      </c>
      <c r="AW353" s="12" t="s">
        <v>41</v>
      </c>
      <c r="AX353" s="12" t="s">
        <v>85</v>
      </c>
      <c r="AY353" s="209" t="s">
        <v>216</v>
      </c>
    </row>
    <row r="354" spans="2:65" s="1" customFormat="1" ht="22.5" customHeight="1">
      <c r="B354" s="178"/>
      <c r="C354" s="179" t="s">
        <v>752</v>
      </c>
      <c r="D354" s="179" t="s">
        <v>218</v>
      </c>
      <c r="E354" s="180" t="s">
        <v>753</v>
      </c>
      <c r="F354" s="181" t="s">
        <v>754</v>
      </c>
      <c r="G354" s="182" t="s">
        <v>393</v>
      </c>
      <c r="H354" s="183">
        <v>12.906000000000001</v>
      </c>
      <c r="I354" s="184"/>
      <c r="J354" s="185">
        <f>ROUND(I354*H354,2)</f>
        <v>0</v>
      </c>
      <c r="K354" s="181" t="s">
        <v>5</v>
      </c>
      <c r="L354" s="42"/>
      <c r="M354" s="186" t="s">
        <v>5</v>
      </c>
      <c r="N354" s="187" t="s">
        <v>48</v>
      </c>
      <c r="O354" s="43"/>
      <c r="P354" s="188">
        <f>O354*H354</f>
        <v>0</v>
      </c>
      <c r="Q354" s="188">
        <v>0</v>
      </c>
      <c r="R354" s="188">
        <f>Q354*H354</f>
        <v>0</v>
      </c>
      <c r="S354" s="188">
        <v>0</v>
      </c>
      <c r="T354" s="189">
        <f>S354*H354</f>
        <v>0</v>
      </c>
      <c r="AR354" s="24" t="s">
        <v>222</v>
      </c>
      <c r="AT354" s="24" t="s">
        <v>218</v>
      </c>
      <c r="AU354" s="24" t="s">
        <v>87</v>
      </c>
      <c r="AY354" s="24" t="s">
        <v>216</v>
      </c>
      <c r="BE354" s="190">
        <f>IF(N354="základní",J354,0)</f>
        <v>0</v>
      </c>
      <c r="BF354" s="190">
        <f>IF(N354="snížená",J354,0)</f>
        <v>0</v>
      </c>
      <c r="BG354" s="190">
        <f>IF(N354="zákl. přenesená",J354,0)</f>
        <v>0</v>
      </c>
      <c r="BH354" s="190">
        <f>IF(N354="sníž. přenesená",J354,0)</f>
        <v>0</v>
      </c>
      <c r="BI354" s="190">
        <f>IF(N354="nulová",J354,0)</f>
        <v>0</v>
      </c>
      <c r="BJ354" s="24" t="s">
        <v>85</v>
      </c>
      <c r="BK354" s="190">
        <f>ROUND(I354*H354,2)</f>
        <v>0</v>
      </c>
      <c r="BL354" s="24" t="s">
        <v>222</v>
      </c>
      <c r="BM354" s="24" t="s">
        <v>755</v>
      </c>
    </row>
    <row r="355" spans="2:65" s="12" customFormat="1" ht="13.5">
      <c r="B355" s="200"/>
      <c r="D355" s="201" t="s">
        <v>224</v>
      </c>
      <c r="E355" s="202" t="s">
        <v>5</v>
      </c>
      <c r="F355" s="203" t="s">
        <v>756</v>
      </c>
      <c r="H355" s="204">
        <v>12.906000000000001</v>
      </c>
      <c r="I355" s="205"/>
      <c r="L355" s="200"/>
      <c r="M355" s="206"/>
      <c r="N355" s="207"/>
      <c r="O355" s="207"/>
      <c r="P355" s="207"/>
      <c r="Q355" s="207"/>
      <c r="R355" s="207"/>
      <c r="S355" s="207"/>
      <c r="T355" s="208"/>
      <c r="AT355" s="209" t="s">
        <v>224</v>
      </c>
      <c r="AU355" s="209" t="s">
        <v>87</v>
      </c>
      <c r="AV355" s="12" t="s">
        <v>87</v>
      </c>
      <c r="AW355" s="12" t="s">
        <v>41</v>
      </c>
      <c r="AX355" s="12" t="s">
        <v>85</v>
      </c>
      <c r="AY355" s="209" t="s">
        <v>216</v>
      </c>
    </row>
    <row r="356" spans="2:65" s="1" customFormat="1" ht="31.5" customHeight="1">
      <c r="B356" s="178"/>
      <c r="C356" s="179" t="s">
        <v>757</v>
      </c>
      <c r="D356" s="179" t="s">
        <v>218</v>
      </c>
      <c r="E356" s="180" t="s">
        <v>758</v>
      </c>
      <c r="F356" s="181" t="s">
        <v>759</v>
      </c>
      <c r="G356" s="182" t="s">
        <v>393</v>
      </c>
      <c r="H356" s="183">
        <v>2063.0450000000001</v>
      </c>
      <c r="I356" s="184"/>
      <c r="J356" s="185">
        <f>ROUND(I356*H356,2)</f>
        <v>0</v>
      </c>
      <c r="K356" s="181" t="s">
        <v>5</v>
      </c>
      <c r="L356" s="42"/>
      <c r="M356" s="186" t="s">
        <v>5</v>
      </c>
      <c r="N356" s="187" t="s">
        <v>48</v>
      </c>
      <c r="O356" s="43"/>
      <c r="P356" s="188">
        <f>O356*H356</f>
        <v>0</v>
      </c>
      <c r="Q356" s="188">
        <v>0</v>
      </c>
      <c r="R356" s="188">
        <f>Q356*H356</f>
        <v>0</v>
      </c>
      <c r="S356" s="188">
        <v>0</v>
      </c>
      <c r="T356" s="189">
        <f>S356*H356</f>
        <v>0</v>
      </c>
      <c r="AR356" s="24" t="s">
        <v>222</v>
      </c>
      <c r="AT356" s="24" t="s">
        <v>218</v>
      </c>
      <c r="AU356" s="24" t="s">
        <v>87</v>
      </c>
      <c r="AY356" s="24" t="s">
        <v>216</v>
      </c>
      <c r="BE356" s="190">
        <f>IF(N356="základní",J356,0)</f>
        <v>0</v>
      </c>
      <c r="BF356" s="190">
        <f>IF(N356="snížená",J356,0)</f>
        <v>0</v>
      </c>
      <c r="BG356" s="190">
        <f>IF(N356="zákl. přenesená",J356,0)</f>
        <v>0</v>
      </c>
      <c r="BH356" s="190">
        <f>IF(N356="sníž. přenesená",J356,0)</f>
        <v>0</v>
      </c>
      <c r="BI356" s="190">
        <f>IF(N356="nulová",J356,0)</f>
        <v>0</v>
      </c>
      <c r="BJ356" s="24" t="s">
        <v>85</v>
      </c>
      <c r="BK356" s="190">
        <f>ROUND(I356*H356,2)</f>
        <v>0</v>
      </c>
      <c r="BL356" s="24" t="s">
        <v>222</v>
      </c>
      <c r="BM356" s="24" t="s">
        <v>760</v>
      </c>
    </row>
    <row r="357" spans="2:65" s="10" customFormat="1" ht="37.35" customHeight="1">
      <c r="B357" s="164"/>
      <c r="D357" s="165" t="s">
        <v>76</v>
      </c>
      <c r="E357" s="166" t="s">
        <v>404</v>
      </c>
      <c r="F357" s="166" t="s">
        <v>761</v>
      </c>
      <c r="I357" s="167"/>
      <c r="J357" s="168">
        <f>BK357</f>
        <v>0</v>
      </c>
      <c r="L357" s="164"/>
      <c r="M357" s="169"/>
      <c r="N357" s="170"/>
      <c r="O357" s="170"/>
      <c r="P357" s="171">
        <f>P358</f>
        <v>0</v>
      </c>
      <c r="Q357" s="170"/>
      <c r="R357" s="171">
        <f>R358</f>
        <v>107.55972779999999</v>
      </c>
      <c r="S357" s="170"/>
      <c r="T357" s="172">
        <f>T358</f>
        <v>0</v>
      </c>
      <c r="AR357" s="165" t="s">
        <v>233</v>
      </c>
      <c r="AT357" s="173" t="s">
        <v>76</v>
      </c>
      <c r="AU357" s="173" t="s">
        <v>77</v>
      </c>
      <c r="AY357" s="165" t="s">
        <v>216</v>
      </c>
      <c r="BK357" s="174">
        <f>BK358</f>
        <v>0</v>
      </c>
    </row>
    <row r="358" spans="2:65" s="10" customFormat="1" ht="19.899999999999999" customHeight="1">
      <c r="B358" s="164"/>
      <c r="D358" s="175" t="s">
        <v>76</v>
      </c>
      <c r="E358" s="176" t="s">
        <v>762</v>
      </c>
      <c r="F358" s="176" t="s">
        <v>763</v>
      </c>
      <c r="I358" s="167"/>
      <c r="J358" s="177">
        <f>BK358</f>
        <v>0</v>
      </c>
      <c r="L358" s="164"/>
      <c r="M358" s="169"/>
      <c r="N358" s="170"/>
      <c r="O358" s="170"/>
      <c r="P358" s="171">
        <f>SUM(P359:P365)</f>
        <v>0</v>
      </c>
      <c r="Q358" s="170"/>
      <c r="R358" s="171">
        <f>SUM(R359:R365)</f>
        <v>107.55972779999999</v>
      </c>
      <c r="S358" s="170"/>
      <c r="T358" s="172">
        <f>SUM(T359:T365)</f>
        <v>0</v>
      </c>
      <c r="AR358" s="165" t="s">
        <v>233</v>
      </c>
      <c r="AT358" s="173" t="s">
        <v>76</v>
      </c>
      <c r="AU358" s="173" t="s">
        <v>85</v>
      </c>
      <c r="AY358" s="165" t="s">
        <v>216</v>
      </c>
      <c r="BK358" s="174">
        <f>SUM(BK359:BK365)</f>
        <v>0</v>
      </c>
    </row>
    <row r="359" spans="2:65" s="1" customFormat="1" ht="22.5" customHeight="1">
      <c r="B359" s="178"/>
      <c r="C359" s="179" t="s">
        <v>764</v>
      </c>
      <c r="D359" s="179" t="s">
        <v>218</v>
      </c>
      <c r="E359" s="180" t="s">
        <v>765</v>
      </c>
      <c r="F359" s="181" t="s">
        <v>766</v>
      </c>
      <c r="G359" s="182" t="s">
        <v>281</v>
      </c>
      <c r="H359" s="183">
        <v>681</v>
      </c>
      <c r="I359" s="184"/>
      <c r="J359" s="185">
        <f>ROUND(I359*H359,2)</f>
        <v>0</v>
      </c>
      <c r="K359" s="181" t="s">
        <v>5</v>
      </c>
      <c r="L359" s="42"/>
      <c r="M359" s="186" t="s">
        <v>5</v>
      </c>
      <c r="N359" s="187" t="s">
        <v>48</v>
      </c>
      <c r="O359" s="43"/>
      <c r="P359" s="188">
        <f>O359*H359</f>
        <v>0</v>
      </c>
      <c r="Q359" s="188">
        <v>0</v>
      </c>
      <c r="R359" s="188">
        <f>Q359*H359</f>
        <v>0</v>
      </c>
      <c r="S359" s="188">
        <v>0</v>
      </c>
      <c r="T359" s="189">
        <f>S359*H359</f>
        <v>0</v>
      </c>
      <c r="AR359" s="24" t="s">
        <v>541</v>
      </c>
      <c r="AT359" s="24" t="s">
        <v>218</v>
      </c>
      <c r="AU359" s="24" t="s">
        <v>87</v>
      </c>
      <c r="AY359" s="24" t="s">
        <v>216</v>
      </c>
      <c r="BE359" s="190">
        <f>IF(N359="základní",J359,0)</f>
        <v>0</v>
      </c>
      <c r="BF359" s="190">
        <f>IF(N359="snížená",J359,0)</f>
        <v>0</v>
      </c>
      <c r="BG359" s="190">
        <f>IF(N359="zákl. přenesená",J359,0)</f>
        <v>0</v>
      </c>
      <c r="BH359" s="190">
        <f>IF(N359="sníž. přenesená",J359,0)</f>
        <v>0</v>
      </c>
      <c r="BI359" s="190">
        <f>IF(N359="nulová",J359,0)</f>
        <v>0</v>
      </c>
      <c r="BJ359" s="24" t="s">
        <v>85</v>
      </c>
      <c r="BK359" s="190">
        <f>ROUND(I359*H359,2)</f>
        <v>0</v>
      </c>
      <c r="BL359" s="24" t="s">
        <v>541</v>
      </c>
      <c r="BM359" s="24" t="s">
        <v>767</v>
      </c>
    </row>
    <row r="360" spans="2:65" s="12" customFormat="1" ht="13.5">
      <c r="B360" s="200"/>
      <c r="D360" s="201" t="s">
        <v>224</v>
      </c>
      <c r="E360" s="202" t="s">
        <v>5</v>
      </c>
      <c r="F360" s="203" t="s">
        <v>768</v>
      </c>
      <c r="H360" s="204">
        <v>681</v>
      </c>
      <c r="I360" s="205"/>
      <c r="L360" s="200"/>
      <c r="M360" s="206"/>
      <c r="N360" s="207"/>
      <c r="O360" s="207"/>
      <c r="P360" s="207"/>
      <c r="Q360" s="207"/>
      <c r="R360" s="207"/>
      <c r="S360" s="207"/>
      <c r="T360" s="208"/>
      <c r="AT360" s="209" t="s">
        <v>224</v>
      </c>
      <c r="AU360" s="209" t="s">
        <v>87</v>
      </c>
      <c r="AV360" s="12" t="s">
        <v>87</v>
      </c>
      <c r="AW360" s="12" t="s">
        <v>41</v>
      </c>
      <c r="AX360" s="12" t="s">
        <v>85</v>
      </c>
      <c r="AY360" s="209" t="s">
        <v>216</v>
      </c>
    </row>
    <row r="361" spans="2:65" s="1" customFormat="1" ht="22.5" customHeight="1">
      <c r="B361" s="178"/>
      <c r="C361" s="229" t="s">
        <v>769</v>
      </c>
      <c r="D361" s="229" t="s">
        <v>404</v>
      </c>
      <c r="E361" s="230" t="s">
        <v>770</v>
      </c>
      <c r="F361" s="231" t="s">
        <v>771</v>
      </c>
      <c r="G361" s="232" t="s">
        <v>281</v>
      </c>
      <c r="H361" s="233">
        <v>735.48</v>
      </c>
      <c r="I361" s="234"/>
      <c r="J361" s="235">
        <f>ROUND(I361*H361,2)</f>
        <v>0</v>
      </c>
      <c r="K361" s="231" t="s">
        <v>5</v>
      </c>
      <c r="L361" s="236"/>
      <c r="M361" s="237" t="s">
        <v>5</v>
      </c>
      <c r="N361" s="238" t="s">
        <v>48</v>
      </c>
      <c r="O361" s="43"/>
      <c r="P361" s="188">
        <f>O361*H361</f>
        <v>0</v>
      </c>
      <c r="Q361" s="188">
        <v>0</v>
      </c>
      <c r="R361" s="188">
        <f>Q361*H361</f>
        <v>0</v>
      </c>
      <c r="S361" s="188">
        <v>0</v>
      </c>
      <c r="T361" s="189">
        <f>S361*H361</f>
        <v>0</v>
      </c>
      <c r="AR361" s="24" t="s">
        <v>772</v>
      </c>
      <c r="AT361" s="24" t="s">
        <v>404</v>
      </c>
      <c r="AU361" s="24" t="s">
        <v>87</v>
      </c>
      <c r="AY361" s="24" t="s">
        <v>216</v>
      </c>
      <c r="BE361" s="190">
        <f>IF(N361="základní",J361,0)</f>
        <v>0</v>
      </c>
      <c r="BF361" s="190">
        <f>IF(N361="snížená",J361,0)</f>
        <v>0</v>
      </c>
      <c r="BG361" s="190">
        <f>IF(N361="zákl. přenesená",J361,0)</f>
        <v>0</v>
      </c>
      <c r="BH361" s="190">
        <f>IF(N361="sníž. přenesená",J361,0)</f>
        <v>0</v>
      </c>
      <c r="BI361" s="190">
        <f>IF(N361="nulová",J361,0)</f>
        <v>0</v>
      </c>
      <c r="BJ361" s="24" t="s">
        <v>85</v>
      </c>
      <c r="BK361" s="190">
        <f>ROUND(I361*H361,2)</f>
        <v>0</v>
      </c>
      <c r="BL361" s="24" t="s">
        <v>541</v>
      </c>
      <c r="BM361" s="24" t="s">
        <v>773</v>
      </c>
    </row>
    <row r="362" spans="2:65" s="12" customFormat="1" ht="13.5">
      <c r="B362" s="200"/>
      <c r="D362" s="201" t="s">
        <v>224</v>
      </c>
      <c r="E362" s="202" t="s">
        <v>5</v>
      </c>
      <c r="F362" s="203" t="s">
        <v>774</v>
      </c>
      <c r="H362" s="204">
        <v>735.48</v>
      </c>
      <c r="I362" s="205"/>
      <c r="L362" s="200"/>
      <c r="M362" s="206"/>
      <c r="N362" s="207"/>
      <c r="O362" s="207"/>
      <c r="P362" s="207"/>
      <c r="Q362" s="207"/>
      <c r="R362" s="207"/>
      <c r="S362" s="207"/>
      <c r="T362" s="208"/>
      <c r="AT362" s="209" t="s">
        <v>224</v>
      </c>
      <c r="AU362" s="209" t="s">
        <v>87</v>
      </c>
      <c r="AV362" s="12" t="s">
        <v>87</v>
      </c>
      <c r="AW362" s="12" t="s">
        <v>41</v>
      </c>
      <c r="AX362" s="12" t="s">
        <v>85</v>
      </c>
      <c r="AY362" s="209" t="s">
        <v>216</v>
      </c>
    </row>
    <row r="363" spans="2:65" s="1" customFormat="1" ht="22.5" customHeight="1">
      <c r="B363" s="178"/>
      <c r="C363" s="179" t="s">
        <v>775</v>
      </c>
      <c r="D363" s="179" t="s">
        <v>218</v>
      </c>
      <c r="E363" s="180" t="s">
        <v>776</v>
      </c>
      <c r="F363" s="181" t="s">
        <v>777</v>
      </c>
      <c r="G363" s="182" t="s">
        <v>293</v>
      </c>
      <c r="H363" s="183">
        <v>47.67</v>
      </c>
      <c r="I363" s="184"/>
      <c r="J363" s="185">
        <f>ROUND(I363*H363,2)</f>
        <v>0</v>
      </c>
      <c r="K363" s="181" t="s">
        <v>5</v>
      </c>
      <c r="L363" s="42"/>
      <c r="M363" s="186" t="s">
        <v>5</v>
      </c>
      <c r="N363" s="187" t="s">
        <v>48</v>
      </c>
      <c r="O363" s="43"/>
      <c r="P363" s="188">
        <f>O363*H363</f>
        <v>0</v>
      </c>
      <c r="Q363" s="188">
        <v>2.2563399999999998</v>
      </c>
      <c r="R363" s="188">
        <f>Q363*H363</f>
        <v>107.55972779999999</v>
      </c>
      <c r="S363" s="188">
        <v>0</v>
      </c>
      <c r="T363" s="189">
        <f>S363*H363</f>
        <v>0</v>
      </c>
      <c r="AR363" s="24" t="s">
        <v>541</v>
      </c>
      <c r="AT363" s="24" t="s">
        <v>218</v>
      </c>
      <c r="AU363" s="24" t="s">
        <v>87</v>
      </c>
      <c r="AY363" s="24" t="s">
        <v>216</v>
      </c>
      <c r="BE363" s="190">
        <f>IF(N363="základní",J363,0)</f>
        <v>0</v>
      </c>
      <c r="BF363" s="190">
        <f>IF(N363="snížená",J363,0)</f>
        <v>0</v>
      </c>
      <c r="BG363" s="190">
        <f>IF(N363="zákl. přenesená",J363,0)</f>
        <v>0</v>
      </c>
      <c r="BH363" s="190">
        <f>IF(N363="sníž. přenesená",J363,0)</f>
        <v>0</v>
      </c>
      <c r="BI363" s="190">
        <f>IF(N363="nulová",J363,0)</f>
        <v>0</v>
      </c>
      <c r="BJ363" s="24" t="s">
        <v>85</v>
      </c>
      <c r="BK363" s="190">
        <f>ROUND(I363*H363,2)</f>
        <v>0</v>
      </c>
      <c r="BL363" s="24" t="s">
        <v>541</v>
      </c>
      <c r="BM363" s="24" t="s">
        <v>778</v>
      </c>
    </row>
    <row r="364" spans="2:65" s="12" customFormat="1" ht="13.5">
      <c r="B364" s="200"/>
      <c r="D364" s="201" t="s">
        <v>224</v>
      </c>
      <c r="E364" s="202" t="s">
        <v>5</v>
      </c>
      <c r="F364" s="203" t="s">
        <v>779</v>
      </c>
      <c r="H364" s="204">
        <v>47.67</v>
      </c>
      <c r="I364" s="205"/>
      <c r="L364" s="200"/>
      <c r="M364" s="206"/>
      <c r="N364" s="207"/>
      <c r="O364" s="207"/>
      <c r="P364" s="207"/>
      <c r="Q364" s="207"/>
      <c r="R364" s="207"/>
      <c r="S364" s="207"/>
      <c r="T364" s="208"/>
      <c r="AT364" s="209" t="s">
        <v>224</v>
      </c>
      <c r="AU364" s="209" t="s">
        <v>87</v>
      </c>
      <c r="AV364" s="12" t="s">
        <v>87</v>
      </c>
      <c r="AW364" s="12" t="s">
        <v>41</v>
      </c>
      <c r="AX364" s="12" t="s">
        <v>85</v>
      </c>
      <c r="AY364" s="209" t="s">
        <v>216</v>
      </c>
    </row>
    <row r="365" spans="2:65" s="1" customFormat="1" ht="22.5" customHeight="1">
      <c r="B365" s="178"/>
      <c r="C365" s="179" t="s">
        <v>780</v>
      </c>
      <c r="D365" s="179" t="s">
        <v>218</v>
      </c>
      <c r="E365" s="180" t="s">
        <v>781</v>
      </c>
      <c r="F365" s="181" t="s">
        <v>782</v>
      </c>
      <c r="G365" s="182" t="s">
        <v>281</v>
      </c>
      <c r="H365" s="183">
        <v>681</v>
      </c>
      <c r="I365" s="184"/>
      <c r="J365" s="185">
        <f>ROUND(I365*H365,2)</f>
        <v>0</v>
      </c>
      <c r="K365" s="181" t="s">
        <v>5</v>
      </c>
      <c r="L365" s="42"/>
      <c r="M365" s="186" t="s">
        <v>5</v>
      </c>
      <c r="N365" s="239" t="s">
        <v>48</v>
      </c>
      <c r="O365" s="240"/>
      <c r="P365" s="241">
        <f>O365*H365</f>
        <v>0</v>
      </c>
      <c r="Q365" s="241">
        <v>0</v>
      </c>
      <c r="R365" s="241">
        <f>Q365*H365</f>
        <v>0</v>
      </c>
      <c r="S365" s="241">
        <v>0</v>
      </c>
      <c r="T365" s="242">
        <f>S365*H365</f>
        <v>0</v>
      </c>
      <c r="AR365" s="24" t="s">
        <v>541</v>
      </c>
      <c r="AT365" s="24" t="s">
        <v>218</v>
      </c>
      <c r="AU365" s="24" t="s">
        <v>87</v>
      </c>
      <c r="AY365" s="24" t="s">
        <v>216</v>
      </c>
      <c r="BE365" s="190">
        <f>IF(N365="základní",J365,0)</f>
        <v>0</v>
      </c>
      <c r="BF365" s="190">
        <f>IF(N365="snížená",J365,0)</f>
        <v>0</v>
      </c>
      <c r="BG365" s="190">
        <f>IF(N365="zákl. přenesená",J365,0)</f>
        <v>0</v>
      </c>
      <c r="BH365" s="190">
        <f>IF(N365="sníž. přenesená",J365,0)</f>
        <v>0</v>
      </c>
      <c r="BI365" s="190">
        <f>IF(N365="nulová",J365,0)</f>
        <v>0</v>
      </c>
      <c r="BJ365" s="24" t="s">
        <v>85</v>
      </c>
      <c r="BK365" s="190">
        <f>ROUND(I365*H365,2)</f>
        <v>0</v>
      </c>
      <c r="BL365" s="24" t="s">
        <v>541</v>
      </c>
      <c r="BM365" s="24" t="s">
        <v>783</v>
      </c>
    </row>
    <row r="366" spans="2:65" s="1" customFormat="1" ht="6.95" customHeight="1">
      <c r="B366" s="57"/>
      <c r="C366" s="58"/>
      <c r="D366" s="58"/>
      <c r="E366" s="58"/>
      <c r="F366" s="58"/>
      <c r="G366" s="58"/>
      <c r="H366" s="58"/>
      <c r="I366" s="131"/>
      <c r="J366" s="58"/>
      <c r="K366" s="58"/>
      <c r="L366" s="42"/>
    </row>
  </sheetData>
  <autoFilter ref="C83:K365"/>
  <mergeCells count="9"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1"/>
      <c r="C1" s="101"/>
      <c r="D1" s="102" t="s">
        <v>1</v>
      </c>
      <c r="E1" s="101"/>
      <c r="F1" s="103" t="s">
        <v>96</v>
      </c>
      <c r="G1" s="370" t="s">
        <v>97</v>
      </c>
      <c r="H1" s="370"/>
      <c r="I1" s="104"/>
      <c r="J1" s="103" t="s">
        <v>98</v>
      </c>
      <c r="K1" s="102" t="s">
        <v>99</v>
      </c>
      <c r="L1" s="103" t="s">
        <v>100</v>
      </c>
      <c r="M1" s="103"/>
      <c r="N1" s="103"/>
      <c r="O1" s="103"/>
      <c r="P1" s="103"/>
      <c r="Q1" s="103"/>
      <c r="R1" s="103"/>
      <c r="S1" s="103"/>
      <c r="T1" s="10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61" t="s">
        <v>8</v>
      </c>
      <c r="M2" s="362"/>
      <c r="N2" s="362"/>
      <c r="O2" s="362"/>
      <c r="P2" s="362"/>
      <c r="Q2" s="362"/>
      <c r="R2" s="362"/>
      <c r="S2" s="362"/>
      <c r="T2" s="362"/>
      <c r="U2" s="362"/>
      <c r="V2" s="362"/>
      <c r="AT2" s="24" t="s">
        <v>90</v>
      </c>
      <c r="AZ2" s="105" t="s">
        <v>784</v>
      </c>
      <c r="BA2" s="105" t="s">
        <v>5</v>
      </c>
      <c r="BB2" s="105" t="s">
        <v>5</v>
      </c>
      <c r="BC2" s="105" t="s">
        <v>785</v>
      </c>
      <c r="BD2" s="105" t="s">
        <v>87</v>
      </c>
    </row>
    <row r="3" spans="1:70" ht="6.95" customHeight="1">
      <c r="B3" s="25"/>
      <c r="C3" s="26"/>
      <c r="D3" s="26"/>
      <c r="E3" s="26"/>
      <c r="F3" s="26"/>
      <c r="G3" s="26"/>
      <c r="H3" s="26"/>
      <c r="I3" s="106"/>
      <c r="J3" s="26"/>
      <c r="K3" s="27"/>
      <c r="AT3" s="24" t="s">
        <v>87</v>
      </c>
      <c r="AZ3" s="105" t="s">
        <v>786</v>
      </c>
      <c r="BA3" s="105" t="s">
        <v>5</v>
      </c>
      <c r="BB3" s="105" t="s">
        <v>5</v>
      </c>
      <c r="BC3" s="105" t="s">
        <v>787</v>
      </c>
      <c r="BD3" s="105" t="s">
        <v>87</v>
      </c>
    </row>
    <row r="4" spans="1:70" ht="36.950000000000003" customHeight="1">
      <c r="B4" s="28"/>
      <c r="C4" s="29"/>
      <c r="D4" s="30" t="s">
        <v>105</v>
      </c>
      <c r="E4" s="29"/>
      <c r="F4" s="29"/>
      <c r="G4" s="29"/>
      <c r="H4" s="29"/>
      <c r="I4" s="107"/>
      <c r="J4" s="29"/>
      <c r="K4" s="31"/>
      <c r="M4" s="32" t="s">
        <v>13</v>
      </c>
      <c r="AT4" s="24" t="s">
        <v>6</v>
      </c>
      <c r="AZ4" s="105" t="s">
        <v>788</v>
      </c>
      <c r="BA4" s="105" t="s">
        <v>5</v>
      </c>
      <c r="BB4" s="105" t="s">
        <v>5</v>
      </c>
      <c r="BC4" s="105" t="s">
        <v>789</v>
      </c>
      <c r="BD4" s="105" t="s">
        <v>87</v>
      </c>
    </row>
    <row r="5" spans="1:70" ht="6.95" customHeight="1">
      <c r="B5" s="28"/>
      <c r="C5" s="29"/>
      <c r="D5" s="29"/>
      <c r="E5" s="29"/>
      <c r="F5" s="29"/>
      <c r="G5" s="29"/>
      <c r="H5" s="29"/>
      <c r="I5" s="107"/>
      <c r="J5" s="29"/>
      <c r="K5" s="31"/>
      <c r="AZ5" s="105" t="s">
        <v>790</v>
      </c>
      <c r="BA5" s="105" t="s">
        <v>5</v>
      </c>
      <c r="BB5" s="105" t="s">
        <v>5</v>
      </c>
      <c r="BC5" s="105" t="s">
        <v>791</v>
      </c>
      <c r="BD5" s="105" t="s">
        <v>87</v>
      </c>
    </row>
    <row r="6" spans="1:70">
      <c r="B6" s="28"/>
      <c r="C6" s="29"/>
      <c r="D6" s="37" t="s">
        <v>19</v>
      </c>
      <c r="E6" s="29"/>
      <c r="F6" s="29"/>
      <c r="G6" s="29"/>
      <c r="H6" s="29"/>
      <c r="I6" s="107"/>
      <c r="J6" s="29"/>
      <c r="K6" s="31"/>
      <c r="AZ6" s="105" t="s">
        <v>154</v>
      </c>
      <c r="BA6" s="105" t="s">
        <v>5</v>
      </c>
      <c r="BB6" s="105" t="s">
        <v>5</v>
      </c>
      <c r="BC6" s="105" t="s">
        <v>792</v>
      </c>
      <c r="BD6" s="105" t="s">
        <v>87</v>
      </c>
    </row>
    <row r="7" spans="1:70" ht="22.5" customHeight="1">
      <c r="B7" s="28"/>
      <c r="C7" s="29"/>
      <c r="D7" s="29"/>
      <c r="E7" s="363" t="str">
        <f>'Rekapitulace stavby'!K6</f>
        <v>Staré Bohnice - Praha 8, akce č. 999229 2, 2. etapa</v>
      </c>
      <c r="F7" s="364"/>
      <c r="G7" s="364"/>
      <c r="H7" s="364"/>
      <c r="I7" s="107"/>
      <c r="J7" s="29"/>
      <c r="K7" s="31"/>
      <c r="AZ7" s="105" t="s">
        <v>793</v>
      </c>
      <c r="BA7" s="105" t="s">
        <v>5</v>
      </c>
      <c r="BB7" s="105" t="s">
        <v>5</v>
      </c>
      <c r="BC7" s="105" t="s">
        <v>794</v>
      </c>
      <c r="BD7" s="105" t="s">
        <v>87</v>
      </c>
    </row>
    <row r="8" spans="1:70" s="1" customFormat="1">
      <c r="B8" s="42"/>
      <c r="C8" s="43"/>
      <c r="D8" s="37" t="s">
        <v>114</v>
      </c>
      <c r="E8" s="43"/>
      <c r="F8" s="43"/>
      <c r="G8" s="43"/>
      <c r="H8" s="43"/>
      <c r="I8" s="108"/>
      <c r="J8" s="43"/>
      <c r="K8" s="46"/>
      <c r="AZ8" s="105" t="s">
        <v>795</v>
      </c>
      <c r="BA8" s="105" t="s">
        <v>5</v>
      </c>
      <c r="BB8" s="105" t="s">
        <v>5</v>
      </c>
      <c r="BC8" s="105" t="s">
        <v>796</v>
      </c>
      <c r="BD8" s="105" t="s">
        <v>87</v>
      </c>
    </row>
    <row r="9" spans="1:70" s="1" customFormat="1" ht="36.950000000000003" customHeight="1">
      <c r="B9" s="42"/>
      <c r="C9" s="43"/>
      <c r="D9" s="43"/>
      <c r="E9" s="365" t="s">
        <v>797</v>
      </c>
      <c r="F9" s="366"/>
      <c r="G9" s="366"/>
      <c r="H9" s="366"/>
      <c r="I9" s="108"/>
      <c r="J9" s="43"/>
      <c r="K9" s="46"/>
      <c r="AZ9" s="105" t="s">
        <v>798</v>
      </c>
      <c r="BA9" s="105" t="s">
        <v>5</v>
      </c>
      <c r="BB9" s="105" t="s">
        <v>5</v>
      </c>
      <c r="BC9" s="105" t="s">
        <v>796</v>
      </c>
      <c r="BD9" s="105" t="s">
        <v>87</v>
      </c>
    </row>
    <row r="10" spans="1:70" s="1" customFormat="1" ht="13.5">
      <c r="B10" s="42"/>
      <c r="C10" s="43"/>
      <c r="D10" s="43"/>
      <c r="E10" s="43"/>
      <c r="F10" s="43"/>
      <c r="G10" s="43"/>
      <c r="H10" s="43"/>
      <c r="I10" s="108"/>
      <c r="J10" s="43"/>
      <c r="K10" s="46"/>
    </row>
    <row r="11" spans="1:70" s="1" customFormat="1" ht="14.45" customHeight="1">
      <c r="B11" s="42"/>
      <c r="C11" s="43"/>
      <c r="D11" s="37" t="s">
        <v>21</v>
      </c>
      <c r="E11" s="43"/>
      <c r="F11" s="35" t="s">
        <v>91</v>
      </c>
      <c r="G11" s="43"/>
      <c r="H11" s="43"/>
      <c r="I11" s="109" t="s">
        <v>23</v>
      </c>
      <c r="J11" s="35" t="s">
        <v>799</v>
      </c>
      <c r="K11" s="46"/>
    </row>
    <row r="12" spans="1:70" s="1" customFormat="1" ht="14.45" customHeight="1">
      <c r="B12" s="42"/>
      <c r="C12" s="43"/>
      <c r="D12" s="37" t="s">
        <v>25</v>
      </c>
      <c r="E12" s="43"/>
      <c r="F12" s="35" t="s">
        <v>26</v>
      </c>
      <c r="G12" s="43"/>
      <c r="H12" s="43"/>
      <c r="I12" s="109" t="s">
        <v>27</v>
      </c>
      <c r="J12" s="110" t="str">
        <f>'Rekapitulace stavby'!AN8</f>
        <v>1. 12. 2016</v>
      </c>
      <c r="K12" s="46"/>
    </row>
    <row r="13" spans="1:70" s="1" customFormat="1" ht="21.75" customHeight="1">
      <c r="B13" s="42"/>
      <c r="C13" s="43"/>
      <c r="D13" s="34" t="s">
        <v>29</v>
      </c>
      <c r="E13" s="43"/>
      <c r="F13" s="39" t="s">
        <v>800</v>
      </c>
      <c r="G13" s="43"/>
      <c r="H13" s="43"/>
      <c r="I13" s="111" t="s">
        <v>31</v>
      </c>
      <c r="J13" s="39" t="s">
        <v>801</v>
      </c>
      <c r="K13" s="46"/>
    </row>
    <row r="14" spans="1:70" s="1" customFormat="1" ht="14.45" customHeight="1">
      <c r="B14" s="42"/>
      <c r="C14" s="43"/>
      <c r="D14" s="37" t="s">
        <v>33</v>
      </c>
      <c r="E14" s="43"/>
      <c r="F14" s="43"/>
      <c r="G14" s="43"/>
      <c r="H14" s="43"/>
      <c r="I14" s="109" t="s">
        <v>34</v>
      </c>
      <c r="J14" s="35" t="s">
        <v>5</v>
      </c>
      <c r="K14" s="46"/>
    </row>
    <row r="15" spans="1:70" s="1" customFormat="1" ht="18" customHeight="1">
      <c r="B15" s="42"/>
      <c r="C15" s="43"/>
      <c r="D15" s="43"/>
      <c r="E15" s="35" t="s">
        <v>35</v>
      </c>
      <c r="F15" s="43"/>
      <c r="G15" s="43"/>
      <c r="H15" s="43"/>
      <c r="I15" s="109" t="s">
        <v>36</v>
      </c>
      <c r="J15" s="35" t="s">
        <v>5</v>
      </c>
      <c r="K15" s="46"/>
    </row>
    <row r="16" spans="1:70" s="1" customFormat="1" ht="6.95" customHeight="1">
      <c r="B16" s="42"/>
      <c r="C16" s="43"/>
      <c r="D16" s="43"/>
      <c r="E16" s="43"/>
      <c r="F16" s="43"/>
      <c r="G16" s="43"/>
      <c r="H16" s="43"/>
      <c r="I16" s="108"/>
      <c r="J16" s="43"/>
      <c r="K16" s="46"/>
    </row>
    <row r="17" spans="2:11" s="1" customFormat="1" ht="14.45" customHeight="1">
      <c r="B17" s="42"/>
      <c r="C17" s="43"/>
      <c r="D17" s="37" t="s">
        <v>37</v>
      </c>
      <c r="E17" s="43"/>
      <c r="F17" s="43"/>
      <c r="G17" s="43"/>
      <c r="H17" s="43"/>
      <c r="I17" s="109" t="s">
        <v>34</v>
      </c>
      <c r="J17" s="35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5" t="str">
        <f>IF('Rekapitulace stavby'!E14="Vyplň údaj","",IF('Rekapitulace stavby'!E14="","",'Rekapitulace stavby'!E14))</f>
        <v/>
      </c>
      <c r="F18" s="43"/>
      <c r="G18" s="43"/>
      <c r="H18" s="43"/>
      <c r="I18" s="109" t="s">
        <v>36</v>
      </c>
      <c r="J18" s="35" t="str">
        <f>IF('Rekapitulace stavby'!AN14="Vyplň údaj","",IF('Rekapitulace stavby'!AN14="","",'Rekapitulace stavby'!AN14))</f>
        <v/>
      </c>
      <c r="K18" s="46"/>
    </row>
    <row r="19" spans="2:11" s="1" customFormat="1" ht="6.95" customHeight="1">
      <c r="B19" s="42"/>
      <c r="C19" s="43"/>
      <c r="D19" s="43"/>
      <c r="E19" s="43"/>
      <c r="F19" s="43"/>
      <c r="G19" s="43"/>
      <c r="H19" s="43"/>
      <c r="I19" s="108"/>
      <c r="J19" s="43"/>
      <c r="K19" s="46"/>
    </row>
    <row r="20" spans="2:11" s="1" customFormat="1" ht="14.45" customHeight="1">
      <c r="B20" s="42"/>
      <c r="C20" s="43"/>
      <c r="D20" s="37" t="s">
        <v>39</v>
      </c>
      <c r="E20" s="43"/>
      <c r="F20" s="43"/>
      <c r="G20" s="43"/>
      <c r="H20" s="43"/>
      <c r="I20" s="109" t="s">
        <v>34</v>
      </c>
      <c r="J20" s="35" t="s">
        <v>5</v>
      </c>
      <c r="K20" s="46"/>
    </row>
    <row r="21" spans="2:11" s="1" customFormat="1" ht="18" customHeight="1">
      <c r="B21" s="42"/>
      <c r="C21" s="43"/>
      <c r="D21" s="43"/>
      <c r="E21" s="35" t="s">
        <v>141</v>
      </c>
      <c r="F21" s="43"/>
      <c r="G21" s="43"/>
      <c r="H21" s="43"/>
      <c r="I21" s="109" t="s">
        <v>36</v>
      </c>
      <c r="J21" s="35" t="s">
        <v>5</v>
      </c>
      <c r="K21" s="46"/>
    </row>
    <row r="22" spans="2:11" s="1" customFormat="1" ht="6.95" customHeight="1">
      <c r="B22" s="42"/>
      <c r="C22" s="43"/>
      <c r="D22" s="43"/>
      <c r="E22" s="43"/>
      <c r="F22" s="43"/>
      <c r="G22" s="43"/>
      <c r="H22" s="43"/>
      <c r="I22" s="108"/>
      <c r="J22" s="43"/>
      <c r="K22" s="46"/>
    </row>
    <row r="23" spans="2:11" s="1" customFormat="1" ht="14.45" customHeight="1">
      <c r="B23" s="42"/>
      <c r="C23" s="43"/>
      <c r="D23" s="37" t="s">
        <v>42</v>
      </c>
      <c r="E23" s="43"/>
      <c r="F23" s="43"/>
      <c r="G23" s="43"/>
      <c r="H23" s="43"/>
      <c r="I23" s="108"/>
      <c r="J23" s="43"/>
      <c r="K23" s="46"/>
    </row>
    <row r="24" spans="2:11" s="6" customFormat="1" ht="22.5" customHeight="1">
      <c r="B24" s="112"/>
      <c r="C24" s="113"/>
      <c r="D24" s="113"/>
      <c r="E24" s="333" t="s">
        <v>5</v>
      </c>
      <c r="F24" s="333"/>
      <c r="G24" s="333"/>
      <c r="H24" s="333"/>
      <c r="I24" s="114"/>
      <c r="J24" s="113"/>
      <c r="K24" s="115"/>
    </row>
    <row r="25" spans="2:11" s="1" customFormat="1" ht="6.95" customHeight="1">
      <c r="B25" s="42"/>
      <c r="C25" s="43"/>
      <c r="D25" s="43"/>
      <c r="E25" s="43"/>
      <c r="F25" s="43"/>
      <c r="G25" s="43"/>
      <c r="H25" s="43"/>
      <c r="I25" s="108"/>
      <c r="J25" s="43"/>
      <c r="K25" s="46"/>
    </row>
    <row r="26" spans="2:11" s="1" customFormat="1" ht="6.95" customHeight="1">
      <c r="B26" s="42"/>
      <c r="C26" s="43"/>
      <c r="D26" s="69"/>
      <c r="E26" s="69"/>
      <c r="F26" s="69"/>
      <c r="G26" s="69"/>
      <c r="H26" s="69"/>
      <c r="I26" s="117"/>
      <c r="J26" s="69"/>
      <c r="K26" s="118"/>
    </row>
    <row r="27" spans="2:11" s="1" customFormat="1" ht="25.35" customHeight="1">
      <c r="B27" s="42"/>
      <c r="C27" s="43"/>
      <c r="D27" s="119" t="s">
        <v>43</v>
      </c>
      <c r="E27" s="43"/>
      <c r="F27" s="43"/>
      <c r="G27" s="43"/>
      <c r="H27" s="43"/>
      <c r="I27" s="108"/>
      <c r="J27" s="120">
        <f>ROUND(J82,2)</f>
        <v>0</v>
      </c>
      <c r="K27" s="46"/>
    </row>
    <row r="28" spans="2:11" s="1" customFormat="1" ht="6.95" customHeight="1">
      <c r="B28" s="42"/>
      <c r="C28" s="43"/>
      <c r="D28" s="69"/>
      <c r="E28" s="69"/>
      <c r="F28" s="69"/>
      <c r="G28" s="69"/>
      <c r="H28" s="69"/>
      <c r="I28" s="117"/>
      <c r="J28" s="69"/>
      <c r="K28" s="118"/>
    </row>
    <row r="29" spans="2:11" s="1" customFormat="1" ht="14.45" customHeight="1">
      <c r="B29" s="42"/>
      <c r="C29" s="43"/>
      <c r="D29" s="43"/>
      <c r="E29" s="43"/>
      <c r="F29" s="47" t="s">
        <v>45</v>
      </c>
      <c r="G29" s="43"/>
      <c r="H29" s="43"/>
      <c r="I29" s="121" t="s">
        <v>44</v>
      </c>
      <c r="J29" s="47" t="s">
        <v>46</v>
      </c>
      <c r="K29" s="46"/>
    </row>
    <row r="30" spans="2:11" s="1" customFormat="1" ht="14.45" customHeight="1">
      <c r="B30" s="42"/>
      <c r="C30" s="43"/>
      <c r="D30" s="50" t="s">
        <v>47</v>
      </c>
      <c r="E30" s="50" t="s">
        <v>48</v>
      </c>
      <c r="F30" s="122">
        <f>ROUND(SUM(BE82:BE223), 2)</f>
        <v>0</v>
      </c>
      <c r="G30" s="43"/>
      <c r="H30" s="43"/>
      <c r="I30" s="123">
        <v>0.21</v>
      </c>
      <c r="J30" s="122">
        <f>ROUND(ROUND((SUM(BE82:BE223)), 2)*I30, 2)</f>
        <v>0</v>
      </c>
      <c r="K30" s="46"/>
    </row>
    <row r="31" spans="2:11" s="1" customFormat="1" ht="14.45" customHeight="1">
      <c r="B31" s="42"/>
      <c r="C31" s="43"/>
      <c r="D31" s="43"/>
      <c r="E31" s="50" t="s">
        <v>49</v>
      </c>
      <c r="F31" s="122">
        <f>ROUND(SUM(BF82:BF223), 2)</f>
        <v>0</v>
      </c>
      <c r="G31" s="43"/>
      <c r="H31" s="43"/>
      <c r="I31" s="123">
        <v>0.15</v>
      </c>
      <c r="J31" s="122">
        <f>ROUND(ROUND((SUM(BF82:BF223)), 2)*I31, 2)</f>
        <v>0</v>
      </c>
      <c r="K31" s="46"/>
    </row>
    <row r="32" spans="2:11" s="1" customFormat="1" ht="14.45" hidden="1" customHeight="1">
      <c r="B32" s="42"/>
      <c r="C32" s="43"/>
      <c r="D32" s="43"/>
      <c r="E32" s="50" t="s">
        <v>50</v>
      </c>
      <c r="F32" s="122">
        <f>ROUND(SUM(BG82:BG223), 2)</f>
        <v>0</v>
      </c>
      <c r="G32" s="43"/>
      <c r="H32" s="43"/>
      <c r="I32" s="123">
        <v>0.21</v>
      </c>
      <c r="J32" s="122">
        <v>0</v>
      </c>
      <c r="K32" s="46"/>
    </row>
    <row r="33" spans="2:11" s="1" customFormat="1" ht="14.45" hidden="1" customHeight="1">
      <c r="B33" s="42"/>
      <c r="C33" s="43"/>
      <c r="D33" s="43"/>
      <c r="E33" s="50" t="s">
        <v>51</v>
      </c>
      <c r="F33" s="122">
        <f>ROUND(SUM(BH82:BH223), 2)</f>
        <v>0</v>
      </c>
      <c r="G33" s="43"/>
      <c r="H33" s="43"/>
      <c r="I33" s="123">
        <v>0.15</v>
      </c>
      <c r="J33" s="122">
        <v>0</v>
      </c>
      <c r="K33" s="46"/>
    </row>
    <row r="34" spans="2:11" s="1" customFormat="1" ht="14.45" hidden="1" customHeight="1">
      <c r="B34" s="42"/>
      <c r="C34" s="43"/>
      <c r="D34" s="43"/>
      <c r="E34" s="50" t="s">
        <v>52</v>
      </c>
      <c r="F34" s="122">
        <f>ROUND(SUM(BI82:BI223), 2)</f>
        <v>0</v>
      </c>
      <c r="G34" s="43"/>
      <c r="H34" s="43"/>
      <c r="I34" s="123">
        <v>0</v>
      </c>
      <c r="J34" s="122">
        <v>0</v>
      </c>
      <c r="K34" s="46"/>
    </row>
    <row r="35" spans="2:11" s="1" customFormat="1" ht="6.95" customHeight="1">
      <c r="B35" s="42"/>
      <c r="C35" s="43"/>
      <c r="D35" s="43"/>
      <c r="E35" s="43"/>
      <c r="F35" s="43"/>
      <c r="G35" s="43"/>
      <c r="H35" s="43"/>
      <c r="I35" s="108"/>
      <c r="J35" s="43"/>
      <c r="K35" s="46"/>
    </row>
    <row r="36" spans="2:11" s="1" customFormat="1" ht="25.35" customHeight="1">
      <c r="B36" s="42"/>
      <c r="C36" s="124"/>
      <c r="D36" s="125" t="s">
        <v>53</v>
      </c>
      <c r="E36" s="72"/>
      <c r="F36" s="72"/>
      <c r="G36" s="126" t="s">
        <v>54</v>
      </c>
      <c r="H36" s="127" t="s">
        <v>55</v>
      </c>
      <c r="I36" s="128"/>
      <c r="J36" s="129">
        <f>SUM(J27:J34)</f>
        <v>0</v>
      </c>
      <c r="K36" s="130"/>
    </row>
    <row r="37" spans="2:11" s="1" customFormat="1" ht="14.45" customHeight="1">
      <c r="B37" s="57"/>
      <c r="C37" s="58"/>
      <c r="D37" s="58"/>
      <c r="E37" s="58"/>
      <c r="F37" s="58"/>
      <c r="G37" s="58"/>
      <c r="H37" s="58"/>
      <c r="I37" s="131"/>
      <c r="J37" s="58"/>
      <c r="K37" s="59"/>
    </row>
    <row r="41" spans="2:11" s="1" customFormat="1" ht="6.95" customHeight="1">
      <c r="B41" s="60"/>
      <c r="C41" s="61"/>
      <c r="D41" s="61"/>
      <c r="E41" s="61"/>
      <c r="F41" s="61"/>
      <c r="G41" s="61"/>
      <c r="H41" s="61"/>
      <c r="I41" s="132"/>
      <c r="J41" s="61"/>
      <c r="K41" s="133"/>
    </row>
    <row r="42" spans="2:11" s="1" customFormat="1" ht="36.950000000000003" customHeight="1">
      <c r="B42" s="42"/>
      <c r="C42" s="30" t="s">
        <v>183</v>
      </c>
      <c r="D42" s="43"/>
      <c r="E42" s="43"/>
      <c r="F42" s="43"/>
      <c r="G42" s="43"/>
      <c r="H42" s="43"/>
      <c r="I42" s="108"/>
      <c r="J42" s="43"/>
      <c r="K42" s="46"/>
    </row>
    <row r="43" spans="2:11" s="1" customFormat="1" ht="6.95" customHeight="1">
      <c r="B43" s="42"/>
      <c r="C43" s="43"/>
      <c r="D43" s="43"/>
      <c r="E43" s="43"/>
      <c r="F43" s="43"/>
      <c r="G43" s="43"/>
      <c r="H43" s="43"/>
      <c r="I43" s="108"/>
      <c r="J43" s="43"/>
      <c r="K43" s="46"/>
    </row>
    <row r="44" spans="2:11" s="1" customFormat="1" ht="14.45" customHeight="1">
      <c r="B44" s="42"/>
      <c r="C44" s="37" t="s">
        <v>19</v>
      </c>
      <c r="D44" s="43"/>
      <c r="E44" s="43"/>
      <c r="F44" s="43"/>
      <c r="G44" s="43"/>
      <c r="H44" s="43"/>
      <c r="I44" s="108"/>
      <c r="J44" s="43"/>
      <c r="K44" s="46"/>
    </row>
    <row r="45" spans="2:11" s="1" customFormat="1" ht="22.5" customHeight="1">
      <c r="B45" s="42"/>
      <c r="C45" s="43"/>
      <c r="D45" s="43"/>
      <c r="E45" s="363" t="str">
        <f>E7</f>
        <v>Staré Bohnice - Praha 8, akce č. 999229 2, 2. etapa</v>
      </c>
      <c r="F45" s="364"/>
      <c r="G45" s="364"/>
      <c r="H45" s="364"/>
      <c r="I45" s="108"/>
      <c r="J45" s="43"/>
      <c r="K45" s="46"/>
    </row>
    <row r="46" spans="2:11" s="1" customFormat="1" ht="14.45" customHeight="1">
      <c r="B46" s="42"/>
      <c r="C46" s="37" t="s">
        <v>114</v>
      </c>
      <c r="D46" s="43"/>
      <c r="E46" s="43"/>
      <c r="F46" s="43"/>
      <c r="G46" s="43"/>
      <c r="H46" s="43"/>
      <c r="I46" s="108"/>
      <c r="J46" s="43"/>
      <c r="K46" s="46"/>
    </row>
    <row r="47" spans="2:11" s="1" customFormat="1" ht="23.25" customHeight="1">
      <c r="B47" s="42"/>
      <c r="C47" s="43"/>
      <c r="D47" s="43"/>
      <c r="E47" s="365" t="str">
        <f>E9</f>
        <v>C. 2 - SO 300.1   Dešťová kanalizace</v>
      </c>
      <c r="F47" s="366"/>
      <c r="G47" s="366"/>
      <c r="H47" s="366"/>
      <c r="I47" s="108"/>
      <c r="J47" s="43"/>
      <c r="K47" s="46"/>
    </row>
    <row r="48" spans="2:11" s="1" customFormat="1" ht="6.95" customHeight="1">
      <c r="B48" s="42"/>
      <c r="C48" s="43"/>
      <c r="D48" s="43"/>
      <c r="E48" s="43"/>
      <c r="F48" s="43"/>
      <c r="G48" s="43"/>
      <c r="H48" s="43"/>
      <c r="I48" s="108"/>
      <c r="J48" s="43"/>
      <c r="K48" s="46"/>
    </row>
    <row r="49" spans="2:47" s="1" customFormat="1" ht="18" customHeight="1">
      <c r="B49" s="42"/>
      <c r="C49" s="37" t="s">
        <v>25</v>
      </c>
      <c r="D49" s="43"/>
      <c r="E49" s="43"/>
      <c r="F49" s="35" t="str">
        <f>F12</f>
        <v>Praha Bohnice</v>
      </c>
      <c r="G49" s="43"/>
      <c r="H49" s="43"/>
      <c r="I49" s="109" t="s">
        <v>27</v>
      </c>
      <c r="J49" s="110" t="str">
        <f>IF(J12="","",J12)</f>
        <v>1. 12. 2016</v>
      </c>
      <c r="K49" s="46"/>
    </row>
    <row r="50" spans="2:47" s="1" customFormat="1" ht="6.95" customHeight="1">
      <c r="B50" s="42"/>
      <c r="C50" s="43"/>
      <c r="D50" s="43"/>
      <c r="E50" s="43"/>
      <c r="F50" s="43"/>
      <c r="G50" s="43"/>
      <c r="H50" s="43"/>
      <c r="I50" s="108"/>
      <c r="J50" s="43"/>
      <c r="K50" s="46"/>
    </row>
    <row r="51" spans="2:47" s="1" customFormat="1">
      <c r="B51" s="42"/>
      <c r="C51" s="37" t="s">
        <v>33</v>
      </c>
      <c r="D51" s="43"/>
      <c r="E51" s="43"/>
      <c r="F51" s="35" t="str">
        <f>E15</f>
        <v>TSK hl. m. Prahy</v>
      </c>
      <c r="G51" s="43"/>
      <c r="H51" s="43"/>
      <c r="I51" s="109" t="s">
        <v>39</v>
      </c>
      <c r="J51" s="35" t="str">
        <f>E21</f>
        <v>Proconsult s.r.o.</v>
      </c>
      <c r="K51" s="46"/>
    </row>
    <row r="52" spans="2:47" s="1" customFormat="1" ht="14.45" customHeight="1">
      <c r="B52" s="42"/>
      <c r="C52" s="37" t="s">
        <v>37</v>
      </c>
      <c r="D52" s="43"/>
      <c r="E52" s="43"/>
      <c r="F52" s="35" t="str">
        <f>IF(E18="","",E18)</f>
        <v/>
      </c>
      <c r="G52" s="43"/>
      <c r="H52" s="43"/>
      <c r="I52" s="108"/>
      <c r="J52" s="43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08"/>
      <c r="J53" s="43"/>
      <c r="K53" s="46"/>
    </row>
    <row r="54" spans="2:47" s="1" customFormat="1" ht="29.25" customHeight="1">
      <c r="B54" s="42"/>
      <c r="C54" s="134" t="s">
        <v>188</v>
      </c>
      <c r="D54" s="124"/>
      <c r="E54" s="124"/>
      <c r="F54" s="124"/>
      <c r="G54" s="124"/>
      <c r="H54" s="124"/>
      <c r="I54" s="135"/>
      <c r="J54" s="136" t="s">
        <v>189</v>
      </c>
      <c r="K54" s="137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08"/>
      <c r="J55" s="43"/>
      <c r="K55" s="46"/>
    </row>
    <row r="56" spans="2:47" s="1" customFormat="1" ht="29.25" customHeight="1">
      <c r="B56" s="42"/>
      <c r="C56" s="138" t="s">
        <v>190</v>
      </c>
      <c r="D56" s="43"/>
      <c r="E56" s="43"/>
      <c r="F56" s="43"/>
      <c r="G56" s="43"/>
      <c r="H56" s="43"/>
      <c r="I56" s="108"/>
      <c r="J56" s="120">
        <f>J82</f>
        <v>0</v>
      </c>
      <c r="K56" s="46"/>
      <c r="AU56" s="24" t="s">
        <v>191</v>
      </c>
    </row>
    <row r="57" spans="2:47" s="7" customFormat="1" ht="24.95" customHeight="1">
      <c r="B57" s="139"/>
      <c r="C57" s="140"/>
      <c r="D57" s="141" t="s">
        <v>192</v>
      </c>
      <c r="E57" s="142"/>
      <c r="F57" s="142"/>
      <c r="G57" s="142"/>
      <c r="H57" s="142"/>
      <c r="I57" s="143"/>
      <c r="J57" s="144">
        <f>J83</f>
        <v>0</v>
      </c>
      <c r="K57" s="145"/>
    </row>
    <row r="58" spans="2:47" s="8" customFormat="1" ht="19.899999999999999" customHeight="1">
      <c r="B58" s="146"/>
      <c r="C58" s="147"/>
      <c r="D58" s="148" t="s">
        <v>193</v>
      </c>
      <c r="E58" s="149"/>
      <c r="F58" s="149"/>
      <c r="G58" s="149"/>
      <c r="H58" s="149"/>
      <c r="I58" s="150"/>
      <c r="J58" s="151">
        <f>J84</f>
        <v>0</v>
      </c>
      <c r="K58" s="152"/>
    </row>
    <row r="59" spans="2:47" s="8" customFormat="1" ht="19.899999999999999" customHeight="1">
      <c r="B59" s="146"/>
      <c r="C59" s="147"/>
      <c r="D59" s="148" t="s">
        <v>802</v>
      </c>
      <c r="E59" s="149"/>
      <c r="F59" s="149"/>
      <c r="G59" s="149"/>
      <c r="H59" s="149"/>
      <c r="I59" s="150"/>
      <c r="J59" s="151">
        <f>J145</f>
        <v>0</v>
      </c>
      <c r="K59" s="152"/>
    </row>
    <row r="60" spans="2:47" s="8" customFormat="1" ht="19.899999999999999" customHeight="1">
      <c r="B60" s="146"/>
      <c r="C60" s="147"/>
      <c r="D60" s="148" t="s">
        <v>803</v>
      </c>
      <c r="E60" s="149"/>
      <c r="F60" s="149"/>
      <c r="G60" s="149"/>
      <c r="H60" s="149"/>
      <c r="I60" s="150"/>
      <c r="J60" s="151">
        <f>J148</f>
        <v>0</v>
      </c>
      <c r="K60" s="152"/>
    </row>
    <row r="61" spans="2:47" s="8" customFormat="1" ht="19.899999999999999" customHeight="1">
      <c r="B61" s="146"/>
      <c r="C61" s="147"/>
      <c r="D61" s="148" t="s">
        <v>196</v>
      </c>
      <c r="E61" s="149"/>
      <c r="F61" s="149"/>
      <c r="G61" s="149"/>
      <c r="H61" s="149"/>
      <c r="I61" s="150"/>
      <c r="J61" s="151">
        <f>J150</f>
        <v>0</v>
      </c>
      <c r="K61" s="152"/>
    </row>
    <row r="62" spans="2:47" s="8" customFormat="1" ht="19.899999999999999" customHeight="1">
      <c r="B62" s="146"/>
      <c r="C62" s="147"/>
      <c r="D62" s="148" t="s">
        <v>197</v>
      </c>
      <c r="E62" s="149"/>
      <c r="F62" s="149"/>
      <c r="G62" s="149"/>
      <c r="H62" s="149"/>
      <c r="I62" s="150"/>
      <c r="J62" s="151">
        <f>J220</f>
        <v>0</v>
      </c>
      <c r="K62" s="152"/>
    </row>
    <row r="63" spans="2:47" s="1" customFormat="1" ht="21.75" customHeight="1">
      <c r="B63" s="42"/>
      <c r="C63" s="43"/>
      <c r="D63" s="43"/>
      <c r="E63" s="43"/>
      <c r="F63" s="43"/>
      <c r="G63" s="43"/>
      <c r="H63" s="43"/>
      <c r="I63" s="108"/>
      <c r="J63" s="43"/>
      <c r="K63" s="46"/>
    </row>
    <row r="64" spans="2:47" s="1" customFormat="1" ht="6.95" customHeight="1">
      <c r="B64" s="57"/>
      <c r="C64" s="58"/>
      <c r="D64" s="58"/>
      <c r="E64" s="58"/>
      <c r="F64" s="58"/>
      <c r="G64" s="58"/>
      <c r="H64" s="58"/>
      <c r="I64" s="131"/>
      <c r="J64" s="58"/>
      <c r="K64" s="59"/>
    </row>
    <row r="68" spans="2:12" s="1" customFormat="1" ht="6.95" customHeight="1">
      <c r="B68" s="60"/>
      <c r="C68" s="61"/>
      <c r="D68" s="61"/>
      <c r="E68" s="61"/>
      <c r="F68" s="61"/>
      <c r="G68" s="61"/>
      <c r="H68" s="61"/>
      <c r="I68" s="132"/>
      <c r="J68" s="61"/>
      <c r="K68" s="61"/>
      <c r="L68" s="42"/>
    </row>
    <row r="69" spans="2:12" s="1" customFormat="1" ht="36.950000000000003" customHeight="1">
      <c r="B69" s="42"/>
      <c r="C69" s="62" t="s">
        <v>200</v>
      </c>
      <c r="L69" s="42"/>
    </row>
    <row r="70" spans="2:12" s="1" customFormat="1" ht="6.95" customHeight="1">
      <c r="B70" s="42"/>
      <c r="L70" s="42"/>
    </row>
    <row r="71" spans="2:12" s="1" customFormat="1" ht="14.45" customHeight="1">
      <c r="B71" s="42"/>
      <c r="C71" s="64" t="s">
        <v>19</v>
      </c>
      <c r="L71" s="42"/>
    </row>
    <row r="72" spans="2:12" s="1" customFormat="1" ht="22.5" customHeight="1">
      <c r="B72" s="42"/>
      <c r="E72" s="367" t="str">
        <f>E7</f>
        <v>Staré Bohnice - Praha 8, akce č. 999229 2, 2. etapa</v>
      </c>
      <c r="F72" s="368"/>
      <c r="G72" s="368"/>
      <c r="H72" s="368"/>
      <c r="L72" s="42"/>
    </row>
    <row r="73" spans="2:12" s="1" customFormat="1" ht="14.45" customHeight="1">
      <c r="B73" s="42"/>
      <c r="C73" s="64" t="s">
        <v>114</v>
      </c>
      <c r="L73" s="42"/>
    </row>
    <row r="74" spans="2:12" s="1" customFormat="1" ht="23.25" customHeight="1">
      <c r="B74" s="42"/>
      <c r="E74" s="344" t="str">
        <f>E9</f>
        <v>C. 2 - SO 300.1   Dešťová kanalizace</v>
      </c>
      <c r="F74" s="369"/>
      <c r="G74" s="369"/>
      <c r="H74" s="369"/>
      <c r="L74" s="42"/>
    </row>
    <row r="75" spans="2:12" s="1" customFormat="1" ht="6.95" customHeight="1">
      <c r="B75" s="42"/>
      <c r="L75" s="42"/>
    </row>
    <row r="76" spans="2:12" s="1" customFormat="1" ht="18" customHeight="1">
      <c r="B76" s="42"/>
      <c r="C76" s="64" t="s">
        <v>25</v>
      </c>
      <c r="F76" s="153" t="str">
        <f>F12</f>
        <v>Praha Bohnice</v>
      </c>
      <c r="I76" s="154" t="s">
        <v>27</v>
      </c>
      <c r="J76" s="68" t="str">
        <f>IF(J12="","",J12)</f>
        <v>1. 12. 2016</v>
      </c>
      <c r="L76" s="42"/>
    </row>
    <row r="77" spans="2:12" s="1" customFormat="1" ht="6.95" customHeight="1">
      <c r="B77" s="42"/>
      <c r="L77" s="42"/>
    </row>
    <row r="78" spans="2:12" s="1" customFormat="1">
      <c r="B78" s="42"/>
      <c r="C78" s="64" t="s">
        <v>33</v>
      </c>
      <c r="F78" s="153" t="str">
        <f>E15</f>
        <v>TSK hl. m. Prahy</v>
      </c>
      <c r="I78" s="154" t="s">
        <v>39</v>
      </c>
      <c r="J78" s="153" t="str">
        <f>E21</f>
        <v>Proconsult s.r.o.</v>
      </c>
      <c r="L78" s="42"/>
    </row>
    <row r="79" spans="2:12" s="1" customFormat="1" ht="14.45" customHeight="1">
      <c r="B79" s="42"/>
      <c r="C79" s="64" t="s">
        <v>37</v>
      </c>
      <c r="F79" s="153" t="str">
        <f>IF(E18="","",E18)</f>
        <v/>
      </c>
      <c r="L79" s="42"/>
    </row>
    <row r="80" spans="2:12" s="1" customFormat="1" ht="10.35" customHeight="1">
      <c r="B80" s="42"/>
      <c r="L80" s="42"/>
    </row>
    <row r="81" spans="2:65" s="9" customFormat="1" ht="29.25" customHeight="1">
      <c r="B81" s="155"/>
      <c r="C81" s="156" t="s">
        <v>201</v>
      </c>
      <c r="D81" s="157" t="s">
        <v>62</v>
      </c>
      <c r="E81" s="157" t="s">
        <v>58</v>
      </c>
      <c r="F81" s="157" t="s">
        <v>202</v>
      </c>
      <c r="G81" s="157" t="s">
        <v>203</v>
      </c>
      <c r="H81" s="157" t="s">
        <v>204</v>
      </c>
      <c r="I81" s="158" t="s">
        <v>205</v>
      </c>
      <c r="J81" s="157" t="s">
        <v>189</v>
      </c>
      <c r="K81" s="159" t="s">
        <v>206</v>
      </c>
      <c r="L81" s="155"/>
      <c r="M81" s="74" t="s">
        <v>207</v>
      </c>
      <c r="N81" s="75" t="s">
        <v>47</v>
      </c>
      <c r="O81" s="75" t="s">
        <v>208</v>
      </c>
      <c r="P81" s="75" t="s">
        <v>209</v>
      </c>
      <c r="Q81" s="75" t="s">
        <v>210</v>
      </c>
      <c r="R81" s="75" t="s">
        <v>211</v>
      </c>
      <c r="S81" s="75" t="s">
        <v>212</v>
      </c>
      <c r="T81" s="76" t="s">
        <v>213</v>
      </c>
    </row>
    <row r="82" spans="2:65" s="1" customFormat="1" ht="29.25" customHeight="1">
      <c r="B82" s="42"/>
      <c r="C82" s="78" t="s">
        <v>190</v>
      </c>
      <c r="J82" s="160">
        <f>BK82</f>
        <v>0</v>
      </c>
      <c r="L82" s="42"/>
      <c r="M82" s="77"/>
      <c r="N82" s="69"/>
      <c r="O82" s="69"/>
      <c r="P82" s="161">
        <f>P83</f>
        <v>0</v>
      </c>
      <c r="Q82" s="69"/>
      <c r="R82" s="161">
        <f>R83</f>
        <v>3053.1463738599996</v>
      </c>
      <c r="S82" s="69"/>
      <c r="T82" s="162">
        <f>T83</f>
        <v>0</v>
      </c>
      <c r="AT82" s="24" t="s">
        <v>76</v>
      </c>
      <c r="AU82" s="24" t="s">
        <v>191</v>
      </c>
      <c r="BK82" s="163">
        <f>BK83</f>
        <v>0</v>
      </c>
    </row>
    <row r="83" spans="2:65" s="10" customFormat="1" ht="37.35" customHeight="1">
      <c r="B83" s="164"/>
      <c r="D83" s="165" t="s">
        <v>76</v>
      </c>
      <c r="E83" s="166" t="s">
        <v>214</v>
      </c>
      <c r="F83" s="166" t="s">
        <v>215</v>
      </c>
      <c r="I83" s="167"/>
      <c r="J83" s="168">
        <f>BK83</f>
        <v>0</v>
      </c>
      <c r="L83" s="164"/>
      <c r="M83" s="169"/>
      <c r="N83" s="170"/>
      <c r="O83" s="170"/>
      <c r="P83" s="171">
        <f>P84+P145+P148+P150+P220</f>
        <v>0</v>
      </c>
      <c r="Q83" s="170"/>
      <c r="R83" s="171">
        <f>R84+R145+R148+R150+R220</f>
        <v>3053.1463738599996</v>
      </c>
      <c r="S83" s="170"/>
      <c r="T83" s="172">
        <f>T84+T145+T148+T150+T220</f>
        <v>0</v>
      </c>
      <c r="AR83" s="165" t="s">
        <v>85</v>
      </c>
      <c r="AT83" s="173" t="s">
        <v>76</v>
      </c>
      <c r="AU83" s="173" t="s">
        <v>77</v>
      </c>
      <c r="AY83" s="165" t="s">
        <v>216</v>
      </c>
      <c r="BK83" s="174">
        <f>BK84+BK145+BK148+BK150+BK220</f>
        <v>0</v>
      </c>
    </row>
    <row r="84" spans="2:65" s="10" customFormat="1" ht="19.899999999999999" customHeight="1">
      <c r="B84" s="164"/>
      <c r="D84" s="175" t="s">
        <v>76</v>
      </c>
      <c r="E84" s="176" t="s">
        <v>85</v>
      </c>
      <c r="F84" s="176" t="s">
        <v>217</v>
      </c>
      <c r="I84" s="167"/>
      <c r="J84" s="177">
        <f>BK84</f>
        <v>0</v>
      </c>
      <c r="L84" s="164"/>
      <c r="M84" s="169"/>
      <c r="N84" s="170"/>
      <c r="O84" s="170"/>
      <c r="P84" s="171">
        <f>SUM(P85:P144)</f>
        <v>0</v>
      </c>
      <c r="Q84" s="170"/>
      <c r="R84" s="171">
        <f>SUM(R85:R144)</f>
        <v>2439.4984329999997</v>
      </c>
      <c r="S84" s="170"/>
      <c r="T84" s="172">
        <f>SUM(T85:T144)</f>
        <v>0</v>
      </c>
      <c r="AR84" s="165" t="s">
        <v>85</v>
      </c>
      <c r="AT84" s="173" t="s">
        <v>76</v>
      </c>
      <c r="AU84" s="173" t="s">
        <v>85</v>
      </c>
      <c r="AY84" s="165" t="s">
        <v>216</v>
      </c>
      <c r="BK84" s="174">
        <f>SUM(BK85:BK144)</f>
        <v>0</v>
      </c>
    </row>
    <row r="85" spans="2:65" s="1" customFormat="1" ht="22.5" customHeight="1">
      <c r="B85" s="178"/>
      <c r="C85" s="179" t="s">
        <v>85</v>
      </c>
      <c r="D85" s="179" t="s">
        <v>218</v>
      </c>
      <c r="E85" s="180" t="s">
        <v>804</v>
      </c>
      <c r="F85" s="181" t="s">
        <v>805</v>
      </c>
      <c r="G85" s="182" t="s">
        <v>281</v>
      </c>
      <c r="H85" s="183">
        <v>83.6</v>
      </c>
      <c r="I85" s="184"/>
      <c r="J85" s="185">
        <f>ROUND(I85*H85,2)</f>
        <v>0</v>
      </c>
      <c r="K85" s="181" t="s">
        <v>806</v>
      </c>
      <c r="L85" s="42"/>
      <c r="M85" s="186" t="s">
        <v>5</v>
      </c>
      <c r="N85" s="187" t="s">
        <v>48</v>
      </c>
      <c r="O85" s="43"/>
      <c r="P85" s="188">
        <f>O85*H85</f>
        <v>0</v>
      </c>
      <c r="Q85" s="188">
        <v>8.6800000000000002E-3</v>
      </c>
      <c r="R85" s="188">
        <f>Q85*H85</f>
        <v>0.72564799999999996</v>
      </c>
      <c r="S85" s="188">
        <v>0</v>
      </c>
      <c r="T85" s="189">
        <f>S85*H85</f>
        <v>0</v>
      </c>
      <c r="AR85" s="24" t="s">
        <v>222</v>
      </c>
      <c r="AT85" s="24" t="s">
        <v>218</v>
      </c>
      <c r="AU85" s="24" t="s">
        <v>87</v>
      </c>
      <c r="AY85" s="24" t="s">
        <v>216</v>
      </c>
      <c r="BE85" s="190">
        <f>IF(N85="základní",J85,0)</f>
        <v>0</v>
      </c>
      <c r="BF85" s="190">
        <f>IF(N85="snížená",J85,0)</f>
        <v>0</v>
      </c>
      <c r="BG85" s="190">
        <f>IF(N85="zákl. přenesená",J85,0)</f>
        <v>0</v>
      </c>
      <c r="BH85" s="190">
        <f>IF(N85="sníž. přenesená",J85,0)</f>
        <v>0</v>
      </c>
      <c r="BI85" s="190">
        <f>IF(N85="nulová",J85,0)</f>
        <v>0</v>
      </c>
      <c r="BJ85" s="24" t="s">
        <v>85</v>
      </c>
      <c r="BK85" s="190">
        <f>ROUND(I85*H85,2)</f>
        <v>0</v>
      </c>
      <c r="BL85" s="24" t="s">
        <v>222</v>
      </c>
      <c r="BM85" s="24" t="s">
        <v>807</v>
      </c>
    </row>
    <row r="86" spans="2:65" s="12" customFormat="1" ht="13.5">
      <c r="B86" s="200"/>
      <c r="D86" s="192" t="s">
        <v>224</v>
      </c>
      <c r="E86" s="209" t="s">
        <v>5</v>
      </c>
      <c r="F86" s="210" t="s">
        <v>808</v>
      </c>
      <c r="H86" s="211">
        <v>48.4</v>
      </c>
      <c r="I86" s="205"/>
      <c r="L86" s="200"/>
      <c r="M86" s="206"/>
      <c r="N86" s="207"/>
      <c r="O86" s="207"/>
      <c r="P86" s="207"/>
      <c r="Q86" s="207"/>
      <c r="R86" s="207"/>
      <c r="S86" s="207"/>
      <c r="T86" s="208"/>
      <c r="AT86" s="209" t="s">
        <v>224</v>
      </c>
      <c r="AU86" s="209" t="s">
        <v>87</v>
      </c>
      <c r="AV86" s="12" t="s">
        <v>87</v>
      </c>
      <c r="AW86" s="12" t="s">
        <v>41</v>
      </c>
      <c r="AX86" s="12" t="s">
        <v>77</v>
      </c>
      <c r="AY86" s="209" t="s">
        <v>216</v>
      </c>
    </row>
    <row r="87" spans="2:65" s="12" customFormat="1" ht="13.5">
      <c r="B87" s="200"/>
      <c r="D87" s="192" t="s">
        <v>224</v>
      </c>
      <c r="E87" s="209" t="s">
        <v>5</v>
      </c>
      <c r="F87" s="210" t="s">
        <v>809</v>
      </c>
      <c r="H87" s="211">
        <v>6.6</v>
      </c>
      <c r="I87" s="205"/>
      <c r="L87" s="200"/>
      <c r="M87" s="206"/>
      <c r="N87" s="207"/>
      <c r="O87" s="207"/>
      <c r="P87" s="207"/>
      <c r="Q87" s="207"/>
      <c r="R87" s="207"/>
      <c r="S87" s="207"/>
      <c r="T87" s="208"/>
      <c r="AT87" s="209" t="s">
        <v>224</v>
      </c>
      <c r="AU87" s="209" t="s">
        <v>87</v>
      </c>
      <c r="AV87" s="12" t="s">
        <v>87</v>
      </c>
      <c r="AW87" s="12" t="s">
        <v>41</v>
      </c>
      <c r="AX87" s="12" t="s">
        <v>77</v>
      </c>
      <c r="AY87" s="209" t="s">
        <v>216</v>
      </c>
    </row>
    <row r="88" spans="2:65" s="12" customFormat="1" ht="13.5">
      <c r="B88" s="200"/>
      <c r="D88" s="192" t="s">
        <v>224</v>
      </c>
      <c r="E88" s="209" t="s">
        <v>5</v>
      </c>
      <c r="F88" s="210" t="s">
        <v>810</v>
      </c>
      <c r="H88" s="211">
        <v>1.1000000000000001</v>
      </c>
      <c r="I88" s="205"/>
      <c r="L88" s="200"/>
      <c r="M88" s="206"/>
      <c r="N88" s="207"/>
      <c r="O88" s="207"/>
      <c r="P88" s="207"/>
      <c r="Q88" s="207"/>
      <c r="R88" s="207"/>
      <c r="S88" s="207"/>
      <c r="T88" s="208"/>
      <c r="AT88" s="209" t="s">
        <v>224</v>
      </c>
      <c r="AU88" s="209" t="s">
        <v>87</v>
      </c>
      <c r="AV88" s="12" t="s">
        <v>87</v>
      </c>
      <c r="AW88" s="12" t="s">
        <v>41</v>
      </c>
      <c r="AX88" s="12" t="s">
        <v>77</v>
      </c>
      <c r="AY88" s="209" t="s">
        <v>216</v>
      </c>
    </row>
    <row r="89" spans="2:65" s="12" customFormat="1" ht="13.5">
      <c r="B89" s="200"/>
      <c r="D89" s="192" t="s">
        <v>224</v>
      </c>
      <c r="E89" s="209" t="s">
        <v>5</v>
      </c>
      <c r="F89" s="210" t="s">
        <v>811</v>
      </c>
      <c r="H89" s="211">
        <v>9.9</v>
      </c>
      <c r="I89" s="205"/>
      <c r="L89" s="200"/>
      <c r="M89" s="206"/>
      <c r="N89" s="207"/>
      <c r="O89" s="207"/>
      <c r="P89" s="207"/>
      <c r="Q89" s="207"/>
      <c r="R89" s="207"/>
      <c r="S89" s="207"/>
      <c r="T89" s="208"/>
      <c r="AT89" s="209" t="s">
        <v>224</v>
      </c>
      <c r="AU89" s="209" t="s">
        <v>87</v>
      </c>
      <c r="AV89" s="12" t="s">
        <v>87</v>
      </c>
      <c r="AW89" s="12" t="s">
        <v>41</v>
      </c>
      <c r="AX89" s="12" t="s">
        <v>77</v>
      </c>
      <c r="AY89" s="209" t="s">
        <v>216</v>
      </c>
    </row>
    <row r="90" spans="2:65" s="12" customFormat="1" ht="13.5">
      <c r="B90" s="200"/>
      <c r="D90" s="192" t="s">
        <v>224</v>
      </c>
      <c r="E90" s="209" t="s">
        <v>5</v>
      </c>
      <c r="F90" s="210" t="s">
        <v>812</v>
      </c>
      <c r="H90" s="211">
        <v>4.4000000000000004</v>
      </c>
      <c r="I90" s="205"/>
      <c r="L90" s="200"/>
      <c r="M90" s="206"/>
      <c r="N90" s="207"/>
      <c r="O90" s="207"/>
      <c r="P90" s="207"/>
      <c r="Q90" s="207"/>
      <c r="R90" s="207"/>
      <c r="S90" s="207"/>
      <c r="T90" s="208"/>
      <c r="AT90" s="209" t="s">
        <v>224</v>
      </c>
      <c r="AU90" s="209" t="s">
        <v>87</v>
      </c>
      <c r="AV90" s="12" t="s">
        <v>87</v>
      </c>
      <c r="AW90" s="12" t="s">
        <v>41</v>
      </c>
      <c r="AX90" s="12" t="s">
        <v>77</v>
      </c>
      <c r="AY90" s="209" t="s">
        <v>216</v>
      </c>
    </row>
    <row r="91" spans="2:65" s="12" customFormat="1" ht="13.5">
      <c r="B91" s="200"/>
      <c r="D91" s="192" t="s">
        <v>224</v>
      </c>
      <c r="E91" s="209" t="s">
        <v>5</v>
      </c>
      <c r="F91" s="210" t="s">
        <v>813</v>
      </c>
      <c r="H91" s="211">
        <v>7.7</v>
      </c>
      <c r="I91" s="205"/>
      <c r="L91" s="200"/>
      <c r="M91" s="206"/>
      <c r="N91" s="207"/>
      <c r="O91" s="207"/>
      <c r="P91" s="207"/>
      <c r="Q91" s="207"/>
      <c r="R91" s="207"/>
      <c r="S91" s="207"/>
      <c r="T91" s="208"/>
      <c r="AT91" s="209" t="s">
        <v>224</v>
      </c>
      <c r="AU91" s="209" t="s">
        <v>87</v>
      </c>
      <c r="AV91" s="12" t="s">
        <v>87</v>
      </c>
      <c r="AW91" s="12" t="s">
        <v>41</v>
      </c>
      <c r="AX91" s="12" t="s">
        <v>77</v>
      </c>
      <c r="AY91" s="209" t="s">
        <v>216</v>
      </c>
    </row>
    <row r="92" spans="2:65" s="12" customFormat="1" ht="13.5">
      <c r="B92" s="200"/>
      <c r="D92" s="192" t="s">
        <v>224</v>
      </c>
      <c r="E92" s="209" t="s">
        <v>5</v>
      </c>
      <c r="F92" s="210" t="s">
        <v>814</v>
      </c>
      <c r="H92" s="211">
        <v>5.5</v>
      </c>
      <c r="I92" s="205"/>
      <c r="L92" s="200"/>
      <c r="M92" s="206"/>
      <c r="N92" s="207"/>
      <c r="O92" s="207"/>
      <c r="P92" s="207"/>
      <c r="Q92" s="207"/>
      <c r="R92" s="207"/>
      <c r="S92" s="207"/>
      <c r="T92" s="208"/>
      <c r="AT92" s="209" t="s">
        <v>224</v>
      </c>
      <c r="AU92" s="209" t="s">
        <v>87</v>
      </c>
      <c r="AV92" s="12" t="s">
        <v>87</v>
      </c>
      <c r="AW92" s="12" t="s">
        <v>41</v>
      </c>
      <c r="AX92" s="12" t="s">
        <v>77</v>
      </c>
      <c r="AY92" s="209" t="s">
        <v>216</v>
      </c>
    </row>
    <row r="93" spans="2:65" s="14" customFormat="1" ht="13.5">
      <c r="B93" s="220"/>
      <c r="D93" s="201" t="s">
        <v>224</v>
      </c>
      <c r="E93" s="221" t="s">
        <v>5</v>
      </c>
      <c r="F93" s="222" t="s">
        <v>331</v>
      </c>
      <c r="H93" s="223">
        <v>83.6</v>
      </c>
      <c r="I93" s="224"/>
      <c r="L93" s="220"/>
      <c r="M93" s="225"/>
      <c r="N93" s="226"/>
      <c r="O93" s="226"/>
      <c r="P93" s="226"/>
      <c r="Q93" s="226"/>
      <c r="R93" s="226"/>
      <c r="S93" s="226"/>
      <c r="T93" s="227"/>
      <c r="AT93" s="228" t="s">
        <v>224</v>
      </c>
      <c r="AU93" s="228" t="s">
        <v>87</v>
      </c>
      <c r="AV93" s="14" t="s">
        <v>222</v>
      </c>
      <c r="AW93" s="14" t="s">
        <v>41</v>
      </c>
      <c r="AX93" s="14" t="s">
        <v>85</v>
      </c>
      <c r="AY93" s="228" t="s">
        <v>216</v>
      </c>
    </row>
    <row r="94" spans="2:65" s="1" customFormat="1" ht="22.5" customHeight="1">
      <c r="B94" s="178"/>
      <c r="C94" s="179" t="s">
        <v>87</v>
      </c>
      <c r="D94" s="179" t="s">
        <v>218</v>
      </c>
      <c r="E94" s="180" t="s">
        <v>815</v>
      </c>
      <c r="F94" s="181" t="s">
        <v>816</v>
      </c>
      <c r="G94" s="182" t="s">
        <v>281</v>
      </c>
      <c r="H94" s="183">
        <v>22</v>
      </c>
      <c r="I94" s="184"/>
      <c r="J94" s="185">
        <f>ROUND(I94*H94,2)</f>
        <v>0</v>
      </c>
      <c r="K94" s="181" t="s">
        <v>806</v>
      </c>
      <c r="L94" s="42"/>
      <c r="M94" s="186" t="s">
        <v>5</v>
      </c>
      <c r="N94" s="187" t="s">
        <v>48</v>
      </c>
      <c r="O94" s="43"/>
      <c r="P94" s="188">
        <f>O94*H94</f>
        <v>0</v>
      </c>
      <c r="Q94" s="188">
        <v>3.6900000000000002E-2</v>
      </c>
      <c r="R94" s="188">
        <f>Q94*H94</f>
        <v>0.81180000000000008</v>
      </c>
      <c r="S94" s="188">
        <v>0</v>
      </c>
      <c r="T94" s="189">
        <f>S94*H94</f>
        <v>0</v>
      </c>
      <c r="AR94" s="24" t="s">
        <v>222</v>
      </c>
      <c r="AT94" s="24" t="s">
        <v>218</v>
      </c>
      <c r="AU94" s="24" t="s">
        <v>87</v>
      </c>
      <c r="AY94" s="24" t="s">
        <v>216</v>
      </c>
      <c r="BE94" s="190">
        <f>IF(N94="základní",J94,0)</f>
        <v>0</v>
      </c>
      <c r="BF94" s="190">
        <f>IF(N94="snížená",J94,0)</f>
        <v>0</v>
      </c>
      <c r="BG94" s="190">
        <f>IF(N94="zákl. přenesená",J94,0)</f>
        <v>0</v>
      </c>
      <c r="BH94" s="190">
        <f>IF(N94="sníž. přenesená",J94,0)</f>
        <v>0</v>
      </c>
      <c r="BI94" s="190">
        <f>IF(N94="nulová",J94,0)</f>
        <v>0</v>
      </c>
      <c r="BJ94" s="24" t="s">
        <v>85</v>
      </c>
      <c r="BK94" s="190">
        <f>ROUND(I94*H94,2)</f>
        <v>0</v>
      </c>
      <c r="BL94" s="24" t="s">
        <v>222</v>
      </c>
      <c r="BM94" s="24" t="s">
        <v>817</v>
      </c>
    </row>
    <row r="95" spans="2:65" s="12" customFormat="1" ht="13.5">
      <c r="B95" s="200"/>
      <c r="D95" s="192" t="s">
        <v>224</v>
      </c>
      <c r="E95" s="209" t="s">
        <v>5</v>
      </c>
      <c r="F95" s="210" t="s">
        <v>818</v>
      </c>
      <c r="H95" s="211">
        <v>16.5</v>
      </c>
      <c r="I95" s="205"/>
      <c r="L95" s="200"/>
      <c r="M95" s="206"/>
      <c r="N95" s="207"/>
      <c r="O95" s="207"/>
      <c r="P95" s="207"/>
      <c r="Q95" s="207"/>
      <c r="R95" s="207"/>
      <c r="S95" s="207"/>
      <c r="T95" s="208"/>
      <c r="AT95" s="209" t="s">
        <v>224</v>
      </c>
      <c r="AU95" s="209" t="s">
        <v>87</v>
      </c>
      <c r="AV95" s="12" t="s">
        <v>87</v>
      </c>
      <c r="AW95" s="12" t="s">
        <v>41</v>
      </c>
      <c r="AX95" s="12" t="s">
        <v>77</v>
      </c>
      <c r="AY95" s="209" t="s">
        <v>216</v>
      </c>
    </row>
    <row r="96" spans="2:65" s="12" customFormat="1" ht="13.5">
      <c r="B96" s="200"/>
      <c r="D96" s="192" t="s">
        <v>224</v>
      </c>
      <c r="E96" s="209" t="s">
        <v>5</v>
      </c>
      <c r="F96" s="210" t="s">
        <v>819</v>
      </c>
      <c r="H96" s="211">
        <v>2.2000000000000002</v>
      </c>
      <c r="I96" s="205"/>
      <c r="L96" s="200"/>
      <c r="M96" s="206"/>
      <c r="N96" s="207"/>
      <c r="O96" s="207"/>
      <c r="P96" s="207"/>
      <c r="Q96" s="207"/>
      <c r="R96" s="207"/>
      <c r="S96" s="207"/>
      <c r="T96" s="208"/>
      <c r="AT96" s="209" t="s">
        <v>224</v>
      </c>
      <c r="AU96" s="209" t="s">
        <v>87</v>
      </c>
      <c r="AV96" s="12" t="s">
        <v>87</v>
      </c>
      <c r="AW96" s="12" t="s">
        <v>41</v>
      </c>
      <c r="AX96" s="12" t="s">
        <v>77</v>
      </c>
      <c r="AY96" s="209" t="s">
        <v>216</v>
      </c>
    </row>
    <row r="97" spans="2:65" s="12" customFormat="1" ht="13.5">
      <c r="B97" s="200"/>
      <c r="D97" s="192" t="s">
        <v>224</v>
      </c>
      <c r="E97" s="209" t="s">
        <v>5</v>
      </c>
      <c r="F97" s="210" t="s">
        <v>820</v>
      </c>
      <c r="H97" s="211">
        <v>2.2000000000000002</v>
      </c>
      <c r="I97" s="205"/>
      <c r="L97" s="200"/>
      <c r="M97" s="206"/>
      <c r="N97" s="207"/>
      <c r="O97" s="207"/>
      <c r="P97" s="207"/>
      <c r="Q97" s="207"/>
      <c r="R97" s="207"/>
      <c r="S97" s="207"/>
      <c r="T97" s="208"/>
      <c r="AT97" s="209" t="s">
        <v>224</v>
      </c>
      <c r="AU97" s="209" t="s">
        <v>87</v>
      </c>
      <c r="AV97" s="12" t="s">
        <v>87</v>
      </c>
      <c r="AW97" s="12" t="s">
        <v>41</v>
      </c>
      <c r="AX97" s="12" t="s">
        <v>77</v>
      </c>
      <c r="AY97" s="209" t="s">
        <v>216</v>
      </c>
    </row>
    <row r="98" spans="2:65" s="12" customFormat="1" ht="13.5">
      <c r="B98" s="200"/>
      <c r="D98" s="192" t="s">
        <v>224</v>
      </c>
      <c r="E98" s="209" t="s">
        <v>5</v>
      </c>
      <c r="F98" s="210" t="s">
        <v>821</v>
      </c>
      <c r="H98" s="211">
        <v>1.1000000000000001</v>
      </c>
      <c r="I98" s="205"/>
      <c r="L98" s="200"/>
      <c r="M98" s="206"/>
      <c r="N98" s="207"/>
      <c r="O98" s="207"/>
      <c r="P98" s="207"/>
      <c r="Q98" s="207"/>
      <c r="R98" s="207"/>
      <c r="S98" s="207"/>
      <c r="T98" s="208"/>
      <c r="AT98" s="209" t="s">
        <v>224</v>
      </c>
      <c r="AU98" s="209" t="s">
        <v>87</v>
      </c>
      <c r="AV98" s="12" t="s">
        <v>87</v>
      </c>
      <c r="AW98" s="12" t="s">
        <v>41</v>
      </c>
      <c r="AX98" s="12" t="s">
        <v>77</v>
      </c>
      <c r="AY98" s="209" t="s">
        <v>216</v>
      </c>
    </row>
    <row r="99" spans="2:65" s="14" customFormat="1" ht="13.5">
      <c r="B99" s="220"/>
      <c r="D99" s="201" t="s">
        <v>224</v>
      </c>
      <c r="E99" s="221" t="s">
        <v>5</v>
      </c>
      <c r="F99" s="222" t="s">
        <v>331</v>
      </c>
      <c r="H99" s="223">
        <v>22</v>
      </c>
      <c r="I99" s="224"/>
      <c r="L99" s="220"/>
      <c r="M99" s="225"/>
      <c r="N99" s="226"/>
      <c r="O99" s="226"/>
      <c r="P99" s="226"/>
      <c r="Q99" s="226"/>
      <c r="R99" s="226"/>
      <c r="S99" s="226"/>
      <c r="T99" s="227"/>
      <c r="AT99" s="228" t="s">
        <v>224</v>
      </c>
      <c r="AU99" s="228" t="s">
        <v>87</v>
      </c>
      <c r="AV99" s="14" t="s">
        <v>222</v>
      </c>
      <c r="AW99" s="14" t="s">
        <v>41</v>
      </c>
      <c r="AX99" s="14" t="s">
        <v>85</v>
      </c>
      <c r="AY99" s="228" t="s">
        <v>216</v>
      </c>
    </row>
    <row r="100" spans="2:65" s="1" customFormat="1" ht="22.5" customHeight="1">
      <c r="B100" s="178"/>
      <c r="C100" s="179" t="s">
        <v>233</v>
      </c>
      <c r="D100" s="179" t="s">
        <v>218</v>
      </c>
      <c r="E100" s="180" t="s">
        <v>822</v>
      </c>
      <c r="F100" s="181" t="s">
        <v>292</v>
      </c>
      <c r="G100" s="182" t="s">
        <v>293</v>
      </c>
      <c r="H100" s="183">
        <v>219.73</v>
      </c>
      <c r="I100" s="184"/>
      <c r="J100" s="185">
        <f>ROUND(I100*H100,2)</f>
        <v>0</v>
      </c>
      <c r="K100" s="181" t="s">
        <v>806</v>
      </c>
      <c r="L100" s="42"/>
      <c r="M100" s="186" t="s">
        <v>5</v>
      </c>
      <c r="N100" s="187" t="s">
        <v>48</v>
      </c>
      <c r="O100" s="43"/>
      <c r="P100" s="188">
        <f>O100*H100</f>
        <v>0</v>
      </c>
      <c r="Q100" s="188">
        <v>0</v>
      </c>
      <c r="R100" s="188">
        <f>Q100*H100</f>
        <v>0</v>
      </c>
      <c r="S100" s="188">
        <v>0</v>
      </c>
      <c r="T100" s="189">
        <f>S100*H100</f>
        <v>0</v>
      </c>
      <c r="AR100" s="24" t="s">
        <v>222</v>
      </c>
      <c r="AT100" s="24" t="s">
        <v>218</v>
      </c>
      <c r="AU100" s="24" t="s">
        <v>87</v>
      </c>
      <c r="AY100" s="24" t="s">
        <v>216</v>
      </c>
      <c r="BE100" s="190">
        <f>IF(N100="základní",J100,0)</f>
        <v>0</v>
      </c>
      <c r="BF100" s="190">
        <f>IF(N100="snížená",J100,0)</f>
        <v>0</v>
      </c>
      <c r="BG100" s="190">
        <f>IF(N100="zákl. přenesená",J100,0)</f>
        <v>0</v>
      </c>
      <c r="BH100" s="190">
        <f>IF(N100="sníž. přenesená",J100,0)</f>
        <v>0</v>
      </c>
      <c r="BI100" s="190">
        <f>IF(N100="nulová",J100,0)</f>
        <v>0</v>
      </c>
      <c r="BJ100" s="24" t="s">
        <v>85</v>
      </c>
      <c r="BK100" s="190">
        <f>ROUND(I100*H100,2)</f>
        <v>0</v>
      </c>
      <c r="BL100" s="24" t="s">
        <v>222</v>
      </c>
      <c r="BM100" s="24" t="s">
        <v>823</v>
      </c>
    </row>
    <row r="101" spans="2:65" s="12" customFormat="1" ht="13.5">
      <c r="B101" s="200"/>
      <c r="D101" s="201" t="s">
        <v>224</v>
      </c>
      <c r="E101" s="202" t="s">
        <v>5</v>
      </c>
      <c r="F101" s="203" t="s">
        <v>824</v>
      </c>
      <c r="H101" s="204">
        <v>219.73</v>
      </c>
      <c r="I101" s="205"/>
      <c r="L101" s="200"/>
      <c r="M101" s="206"/>
      <c r="N101" s="207"/>
      <c r="O101" s="207"/>
      <c r="P101" s="207"/>
      <c r="Q101" s="207"/>
      <c r="R101" s="207"/>
      <c r="S101" s="207"/>
      <c r="T101" s="208"/>
      <c r="AT101" s="209" t="s">
        <v>224</v>
      </c>
      <c r="AU101" s="209" t="s">
        <v>87</v>
      </c>
      <c r="AV101" s="12" t="s">
        <v>87</v>
      </c>
      <c r="AW101" s="12" t="s">
        <v>41</v>
      </c>
      <c r="AX101" s="12" t="s">
        <v>85</v>
      </c>
      <c r="AY101" s="209" t="s">
        <v>216</v>
      </c>
    </row>
    <row r="102" spans="2:65" s="1" customFormat="1" ht="22.5" customHeight="1">
      <c r="B102" s="178"/>
      <c r="C102" s="179" t="s">
        <v>222</v>
      </c>
      <c r="D102" s="179" t="s">
        <v>218</v>
      </c>
      <c r="E102" s="180" t="s">
        <v>825</v>
      </c>
      <c r="F102" s="181" t="s">
        <v>826</v>
      </c>
      <c r="G102" s="182" t="s">
        <v>293</v>
      </c>
      <c r="H102" s="183">
        <v>1098.6500000000001</v>
      </c>
      <c r="I102" s="184"/>
      <c r="J102" s="185">
        <f>ROUND(I102*H102,2)</f>
        <v>0</v>
      </c>
      <c r="K102" s="181" t="s">
        <v>806</v>
      </c>
      <c r="L102" s="42"/>
      <c r="M102" s="186" t="s">
        <v>5</v>
      </c>
      <c r="N102" s="187" t="s">
        <v>48</v>
      </c>
      <c r="O102" s="43"/>
      <c r="P102" s="188">
        <f>O102*H102</f>
        <v>0</v>
      </c>
      <c r="Q102" s="188">
        <v>0</v>
      </c>
      <c r="R102" s="188">
        <f>Q102*H102</f>
        <v>0</v>
      </c>
      <c r="S102" s="188">
        <v>0</v>
      </c>
      <c r="T102" s="189">
        <f>S102*H102</f>
        <v>0</v>
      </c>
      <c r="AR102" s="24" t="s">
        <v>222</v>
      </c>
      <c r="AT102" s="24" t="s">
        <v>218</v>
      </c>
      <c r="AU102" s="24" t="s">
        <v>87</v>
      </c>
      <c r="AY102" s="24" t="s">
        <v>216</v>
      </c>
      <c r="BE102" s="190">
        <f>IF(N102="základní",J102,0)</f>
        <v>0</v>
      </c>
      <c r="BF102" s="190">
        <f>IF(N102="snížená",J102,0)</f>
        <v>0</v>
      </c>
      <c r="BG102" s="190">
        <f>IF(N102="zákl. přenesená",J102,0)</f>
        <v>0</v>
      </c>
      <c r="BH102" s="190">
        <f>IF(N102="sníž. přenesená",J102,0)</f>
        <v>0</v>
      </c>
      <c r="BI102" s="190">
        <f>IF(N102="nulová",J102,0)</f>
        <v>0</v>
      </c>
      <c r="BJ102" s="24" t="s">
        <v>85</v>
      </c>
      <c r="BK102" s="190">
        <f>ROUND(I102*H102,2)</f>
        <v>0</v>
      </c>
      <c r="BL102" s="24" t="s">
        <v>222</v>
      </c>
      <c r="BM102" s="24" t="s">
        <v>827</v>
      </c>
    </row>
    <row r="103" spans="2:65" s="11" customFormat="1" ht="27">
      <c r="B103" s="191"/>
      <c r="D103" s="192" t="s">
        <v>224</v>
      </c>
      <c r="E103" s="193" t="s">
        <v>5</v>
      </c>
      <c r="F103" s="194" t="s">
        <v>828</v>
      </c>
      <c r="H103" s="195" t="s">
        <v>5</v>
      </c>
      <c r="I103" s="196"/>
      <c r="L103" s="191"/>
      <c r="M103" s="197"/>
      <c r="N103" s="198"/>
      <c r="O103" s="198"/>
      <c r="P103" s="198"/>
      <c r="Q103" s="198"/>
      <c r="R103" s="198"/>
      <c r="S103" s="198"/>
      <c r="T103" s="199"/>
      <c r="AT103" s="195" t="s">
        <v>224</v>
      </c>
      <c r="AU103" s="195" t="s">
        <v>87</v>
      </c>
      <c r="AV103" s="11" t="s">
        <v>85</v>
      </c>
      <c r="AW103" s="11" t="s">
        <v>41</v>
      </c>
      <c r="AX103" s="11" t="s">
        <v>77</v>
      </c>
      <c r="AY103" s="195" t="s">
        <v>216</v>
      </c>
    </row>
    <row r="104" spans="2:65" s="12" customFormat="1" ht="13.5">
      <c r="B104" s="200"/>
      <c r="D104" s="201" t="s">
        <v>224</v>
      </c>
      <c r="E104" s="202" t="s">
        <v>5</v>
      </c>
      <c r="F104" s="203" t="s">
        <v>829</v>
      </c>
      <c r="H104" s="204">
        <v>1098.6500000000001</v>
      </c>
      <c r="I104" s="205"/>
      <c r="L104" s="200"/>
      <c r="M104" s="206"/>
      <c r="N104" s="207"/>
      <c r="O104" s="207"/>
      <c r="P104" s="207"/>
      <c r="Q104" s="207"/>
      <c r="R104" s="207"/>
      <c r="S104" s="207"/>
      <c r="T104" s="208"/>
      <c r="AT104" s="209" t="s">
        <v>224</v>
      </c>
      <c r="AU104" s="209" t="s">
        <v>87</v>
      </c>
      <c r="AV104" s="12" t="s">
        <v>87</v>
      </c>
      <c r="AW104" s="12" t="s">
        <v>41</v>
      </c>
      <c r="AX104" s="12" t="s">
        <v>85</v>
      </c>
      <c r="AY104" s="209" t="s">
        <v>216</v>
      </c>
    </row>
    <row r="105" spans="2:65" s="1" customFormat="1" ht="22.5" customHeight="1">
      <c r="B105" s="178"/>
      <c r="C105" s="179" t="s">
        <v>242</v>
      </c>
      <c r="D105" s="179" t="s">
        <v>218</v>
      </c>
      <c r="E105" s="180" t="s">
        <v>830</v>
      </c>
      <c r="F105" s="181" t="s">
        <v>831</v>
      </c>
      <c r="G105" s="182" t="s">
        <v>293</v>
      </c>
      <c r="H105" s="183">
        <v>1098.6500000000001</v>
      </c>
      <c r="I105" s="184"/>
      <c r="J105" s="185">
        <f>ROUND(I105*H105,2)</f>
        <v>0</v>
      </c>
      <c r="K105" s="181" t="s">
        <v>806</v>
      </c>
      <c r="L105" s="42"/>
      <c r="M105" s="186" t="s">
        <v>5</v>
      </c>
      <c r="N105" s="187" t="s">
        <v>48</v>
      </c>
      <c r="O105" s="43"/>
      <c r="P105" s="188">
        <f>O105*H105</f>
        <v>0</v>
      </c>
      <c r="Q105" s="188">
        <v>0</v>
      </c>
      <c r="R105" s="188">
        <f>Q105*H105</f>
        <v>0</v>
      </c>
      <c r="S105" s="188">
        <v>0</v>
      </c>
      <c r="T105" s="189">
        <f>S105*H105</f>
        <v>0</v>
      </c>
      <c r="AR105" s="24" t="s">
        <v>222</v>
      </c>
      <c r="AT105" s="24" t="s">
        <v>218</v>
      </c>
      <c r="AU105" s="24" t="s">
        <v>87</v>
      </c>
      <c r="AY105" s="24" t="s">
        <v>216</v>
      </c>
      <c r="BE105" s="190">
        <f>IF(N105="základní",J105,0)</f>
        <v>0</v>
      </c>
      <c r="BF105" s="190">
        <f>IF(N105="snížená",J105,0)</f>
        <v>0</v>
      </c>
      <c r="BG105" s="190">
        <f>IF(N105="zákl. přenesená",J105,0)</f>
        <v>0</v>
      </c>
      <c r="BH105" s="190">
        <f>IF(N105="sníž. přenesená",J105,0)</f>
        <v>0</v>
      </c>
      <c r="BI105" s="190">
        <f>IF(N105="nulová",J105,0)</f>
        <v>0</v>
      </c>
      <c r="BJ105" s="24" t="s">
        <v>85</v>
      </c>
      <c r="BK105" s="190">
        <f>ROUND(I105*H105,2)</f>
        <v>0</v>
      </c>
      <c r="BL105" s="24" t="s">
        <v>222</v>
      </c>
      <c r="BM105" s="24" t="s">
        <v>832</v>
      </c>
    </row>
    <row r="106" spans="2:65" s="12" customFormat="1" ht="13.5">
      <c r="B106" s="200"/>
      <c r="D106" s="201" t="s">
        <v>224</v>
      </c>
      <c r="E106" s="202" t="s">
        <v>5</v>
      </c>
      <c r="F106" s="203" t="s">
        <v>795</v>
      </c>
      <c r="H106" s="204">
        <v>1098.6500000000001</v>
      </c>
      <c r="I106" s="205"/>
      <c r="L106" s="200"/>
      <c r="M106" s="206"/>
      <c r="N106" s="207"/>
      <c r="O106" s="207"/>
      <c r="P106" s="207"/>
      <c r="Q106" s="207"/>
      <c r="R106" s="207"/>
      <c r="S106" s="207"/>
      <c r="T106" s="208"/>
      <c r="AT106" s="209" t="s">
        <v>224</v>
      </c>
      <c r="AU106" s="209" t="s">
        <v>87</v>
      </c>
      <c r="AV106" s="12" t="s">
        <v>87</v>
      </c>
      <c r="AW106" s="12" t="s">
        <v>41</v>
      </c>
      <c r="AX106" s="12" t="s">
        <v>85</v>
      </c>
      <c r="AY106" s="209" t="s">
        <v>216</v>
      </c>
    </row>
    <row r="107" spans="2:65" s="1" customFormat="1" ht="22.5" customHeight="1">
      <c r="B107" s="178"/>
      <c r="C107" s="179" t="s">
        <v>107</v>
      </c>
      <c r="D107" s="179" t="s">
        <v>218</v>
      </c>
      <c r="E107" s="180" t="s">
        <v>833</v>
      </c>
      <c r="F107" s="181" t="s">
        <v>834</v>
      </c>
      <c r="G107" s="182" t="s">
        <v>293</v>
      </c>
      <c r="H107" s="183">
        <v>1098.6500000000001</v>
      </c>
      <c r="I107" s="184"/>
      <c r="J107" s="185">
        <f>ROUND(I107*H107,2)</f>
        <v>0</v>
      </c>
      <c r="K107" s="181" t="s">
        <v>806</v>
      </c>
      <c r="L107" s="42"/>
      <c r="M107" s="186" t="s">
        <v>5</v>
      </c>
      <c r="N107" s="187" t="s">
        <v>48</v>
      </c>
      <c r="O107" s="43"/>
      <c r="P107" s="188">
        <f>O107*H107</f>
        <v>0</v>
      </c>
      <c r="Q107" s="188">
        <v>0</v>
      </c>
      <c r="R107" s="188">
        <f>Q107*H107</f>
        <v>0</v>
      </c>
      <c r="S107" s="188">
        <v>0</v>
      </c>
      <c r="T107" s="189">
        <f>S107*H107</f>
        <v>0</v>
      </c>
      <c r="AR107" s="24" t="s">
        <v>222</v>
      </c>
      <c r="AT107" s="24" t="s">
        <v>218</v>
      </c>
      <c r="AU107" s="24" t="s">
        <v>87</v>
      </c>
      <c r="AY107" s="24" t="s">
        <v>216</v>
      </c>
      <c r="BE107" s="190">
        <f>IF(N107="základní",J107,0)</f>
        <v>0</v>
      </c>
      <c r="BF107" s="190">
        <f>IF(N107="snížená",J107,0)</f>
        <v>0</v>
      </c>
      <c r="BG107" s="190">
        <f>IF(N107="zákl. přenesená",J107,0)</f>
        <v>0</v>
      </c>
      <c r="BH107" s="190">
        <f>IF(N107="sníž. přenesená",J107,0)</f>
        <v>0</v>
      </c>
      <c r="BI107" s="190">
        <f>IF(N107="nulová",J107,0)</f>
        <v>0</v>
      </c>
      <c r="BJ107" s="24" t="s">
        <v>85</v>
      </c>
      <c r="BK107" s="190">
        <f>ROUND(I107*H107,2)</f>
        <v>0</v>
      </c>
      <c r="BL107" s="24" t="s">
        <v>222</v>
      </c>
      <c r="BM107" s="24" t="s">
        <v>835</v>
      </c>
    </row>
    <row r="108" spans="2:65" s="11" customFormat="1" ht="27">
      <c r="B108" s="191"/>
      <c r="D108" s="192" t="s">
        <v>224</v>
      </c>
      <c r="E108" s="193" t="s">
        <v>5</v>
      </c>
      <c r="F108" s="194" t="s">
        <v>828</v>
      </c>
      <c r="H108" s="195" t="s">
        <v>5</v>
      </c>
      <c r="I108" s="196"/>
      <c r="L108" s="191"/>
      <c r="M108" s="197"/>
      <c r="N108" s="198"/>
      <c r="O108" s="198"/>
      <c r="P108" s="198"/>
      <c r="Q108" s="198"/>
      <c r="R108" s="198"/>
      <c r="S108" s="198"/>
      <c r="T108" s="199"/>
      <c r="AT108" s="195" t="s">
        <v>224</v>
      </c>
      <c r="AU108" s="195" t="s">
        <v>87</v>
      </c>
      <c r="AV108" s="11" t="s">
        <v>85</v>
      </c>
      <c r="AW108" s="11" t="s">
        <v>41</v>
      </c>
      <c r="AX108" s="11" t="s">
        <v>77</v>
      </c>
      <c r="AY108" s="195" t="s">
        <v>216</v>
      </c>
    </row>
    <row r="109" spans="2:65" s="12" customFormat="1" ht="13.5">
      <c r="B109" s="200"/>
      <c r="D109" s="201" t="s">
        <v>224</v>
      </c>
      <c r="E109" s="202" t="s">
        <v>5</v>
      </c>
      <c r="F109" s="203" t="s">
        <v>829</v>
      </c>
      <c r="H109" s="204">
        <v>1098.6500000000001</v>
      </c>
      <c r="I109" s="205"/>
      <c r="L109" s="200"/>
      <c r="M109" s="206"/>
      <c r="N109" s="207"/>
      <c r="O109" s="207"/>
      <c r="P109" s="207"/>
      <c r="Q109" s="207"/>
      <c r="R109" s="207"/>
      <c r="S109" s="207"/>
      <c r="T109" s="208"/>
      <c r="AT109" s="209" t="s">
        <v>224</v>
      </c>
      <c r="AU109" s="209" t="s">
        <v>87</v>
      </c>
      <c r="AV109" s="12" t="s">
        <v>87</v>
      </c>
      <c r="AW109" s="12" t="s">
        <v>41</v>
      </c>
      <c r="AX109" s="12" t="s">
        <v>85</v>
      </c>
      <c r="AY109" s="209" t="s">
        <v>216</v>
      </c>
    </row>
    <row r="110" spans="2:65" s="1" customFormat="1" ht="22.5" customHeight="1">
      <c r="B110" s="178"/>
      <c r="C110" s="179" t="s">
        <v>251</v>
      </c>
      <c r="D110" s="179" t="s">
        <v>218</v>
      </c>
      <c r="E110" s="180" t="s">
        <v>836</v>
      </c>
      <c r="F110" s="181" t="s">
        <v>837</v>
      </c>
      <c r="G110" s="182" t="s">
        <v>293</v>
      </c>
      <c r="H110" s="183">
        <v>1098.6500000000001</v>
      </c>
      <c r="I110" s="184"/>
      <c r="J110" s="185">
        <f>ROUND(I110*H110,2)</f>
        <v>0</v>
      </c>
      <c r="K110" s="181" t="s">
        <v>806</v>
      </c>
      <c r="L110" s="42"/>
      <c r="M110" s="186" t="s">
        <v>5</v>
      </c>
      <c r="N110" s="187" t="s">
        <v>48</v>
      </c>
      <c r="O110" s="43"/>
      <c r="P110" s="188">
        <f>O110*H110</f>
        <v>0</v>
      </c>
      <c r="Q110" s="188">
        <v>0</v>
      </c>
      <c r="R110" s="188">
        <f>Q110*H110</f>
        <v>0</v>
      </c>
      <c r="S110" s="188">
        <v>0</v>
      </c>
      <c r="T110" s="189">
        <f>S110*H110</f>
        <v>0</v>
      </c>
      <c r="AR110" s="24" t="s">
        <v>222</v>
      </c>
      <c r="AT110" s="24" t="s">
        <v>218</v>
      </c>
      <c r="AU110" s="24" t="s">
        <v>87</v>
      </c>
      <c r="AY110" s="24" t="s">
        <v>216</v>
      </c>
      <c r="BE110" s="190">
        <f>IF(N110="základní",J110,0)</f>
        <v>0</v>
      </c>
      <c r="BF110" s="190">
        <f>IF(N110="snížená",J110,0)</f>
        <v>0</v>
      </c>
      <c r="BG110" s="190">
        <f>IF(N110="zákl. přenesená",J110,0)</f>
        <v>0</v>
      </c>
      <c r="BH110" s="190">
        <f>IF(N110="sníž. přenesená",J110,0)</f>
        <v>0</v>
      </c>
      <c r="BI110" s="190">
        <f>IF(N110="nulová",J110,0)</f>
        <v>0</v>
      </c>
      <c r="BJ110" s="24" t="s">
        <v>85</v>
      </c>
      <c r="BK110" s="190">
        <f>ROUND(I110*H110,2)</f>
        <v>0</v>
      </c>
      <c r="BL110" s="24" t="s">
        <v>222</v>
      </c>
      <c r="BM110" s="24" t="s">
        <v>838</v>
      </c>
    </row>
    <row r="111" spans="2:65" s="12" customFormat="1" ht="13.5">
      <c r="B111" s="200"/>
      <c r="D111" s="201" t="s">
        <v>224</v>
      </c>
      <c r="E111" s="202" t="s">
        <v>5</v>
      </c>
      <c r="F111" s="203" t="s">
        <v>798</v>
      </c>
      <c r="H111" s="204">
        <v>1098.6500000000001</v>
      </c>
      <c r="I111" s="205"/>
      <c r="L111" s="200"/>
      <c r="M111" s="206"/>
      <c r="N111" s="207"/>
      <c r="O111" s="207"/>
      <c r="P111" s="207"/>
      <c r="Q111" s="207"/>
      <c r="R111" s="207"/>
      <c r="S111" s="207"/>
      <c r="T111" s="208"/>
      <c r="AT111" s="209" t="s">
        <v>224</v>
      </c>
      <c r="AU111" s="209" t="s">
        <v>87</v>
      </c>
      <c r="AV111" s="12" t="s">
        <v>87</v>
      </c>
      <c r="AW111" s="12" t="s">
        <v>41</v>
      </c>
      <c r="AX111" s="12" t="s">
        <v>85</v>
      </c>
      <c r="AY111" s="209" t="s">
        <v>216</v>
      </c>
    </row>
    <row r="112" spans="2:65" s="1" customFormat="1" ht="22.5" customHeight="1">
      <c r="B112" s="178"/>
      <c r="C112" s="179" t="s">
        <v>256</v>
      </c>
      <c r="D112" s="179" t="s">
        <v>218</v>
      </c>
      <c r="E112" s="180" t="s">
        <v>839</v>
      </c>
      <c r="F112" s="181" t="s">
        <v>840</v>
      </c>
      <c r="G112" s="182" t="s">
        <v>236</v>
      </c>
      <c r="H112" s="183">
        <v>2278.5500000000002</v>
      </c>
      <c r="I112" s="184"/>
      <c r="J112" s="185">
        <f>ROUND(I112*H112,2)</f>
        <v>0</v>
      </c>
      <c r="K112" s="181" t="s">
        <v>806</v>
      </c>
      <c r="L112" s="42"/>
      <c r="M112" s="186" t="s">
        <v>5</v>
      </c>
      <c r="N112" s="187" t="s">
        <v>48</v>
      </c>
      <c r="O112" s="43"/>
      <c r="P112" s="188">
        <f>O112*H112</f>
        <v>0</v>
      </c>
      <c r="Q112" s="188">
        <v>6.9999999999999999E-4</v>
      </c>
      <c r="R112" s="188">
        <f>Q112*H112</f>
        <v>1.5949850000000001</v>
      </c>
      <c r="S112" s="188">
        <v>0</v>
      </c>
      <c r="T112" s="189">
        <f>S112*H112</f>
        <v>0</v>
      </c>
      <c r="AR112" s="24" t="s">
        <v>222</v>
      </c>
      <c r="AT112" s="24" t="s">
        <v>218</v>
      </c>
      <c r="AU112" s="24" t="s">
        <v>87</v>
      </c>
      <c r="AY112" s="24" t="s">
        <v>216</v>
      </c>
      <c r="BE112" s="190">
        <f>IF(N112="základní",J112,0)</f>
        <v>0</v>
      </c>
      <c r="BF112" s="190">
        <f>IF(N112="snížená",J112,0)</f>
        <v>0</v>
      </c>
      <c r="BG112" s="190">
        <f>IF(N112="zákl. přenesená",J112,0)</f>
        <v>0</v>
      </c>
      <c r="BH112" s="190">
        <f>IF(N112="sníž. přenesená",J112,0)</f>
        <v>0</v>
      </c>
      <c r="BI112" s="190">
        <f>IF(N112="nulová",J112,0)</f>
        <v>0</v>
      </c>
      <c r="BJ112" s="24" t="s">
        <v>85</v>
      </c>
      <c r="BK112" s="190">
        <f>ROUND(I112*H112,2)</f>
        <v>0</v>
      </c>
      <c r="BL112" s="24" t="s">
        <v>222</v>
      </c>
      <c r="BM112" s="24" t="s">
        <v>841</v>
      </c>
    </row>
    <row r="113" spans="2:65" s="12" customFormat="1" ht="13.5">
      <c r="B113" s="200"/>
      <c r="D113" s="201" t="s">
        <v>224</v>
      </c>
      <c r="E113" s="202" t="s">
        <v>793</v>
      </c>
      <c r="F113" s="203" t="s">
        <v>842</v>
      </c>
      <c r="H113" s="204">
        <v>2278.5500000000002</v>
      </c>
      <c r="I113" s="205"/>
      <c r="L113" s="200"/>
      <c r="M113" s="206"/>
      <c r="N113" s="207"/>
      <c r="O113" s="207"/>
      <c r="P113" s="207"/>
      <c r="Q113" s="207"/>
      <c r="R113" s="207"/>
      <c r="S113" s="207"/>
      <c r="T113" s="208"/>
      <c r="AT113" s="209" t="s">
        <v>224</v>
      </c>
      <c r="AU113" s="209" t="s">
        <v>87</v>
      </c>
      <c r="AV113" s="12" t="s">
        <v>87</v>
      </c>
      <c r="AW113" s="12" t="s">
        <v>41</v>
      </c>
      <c r="AX113" s="12" t="s">
        <v>85</v>
      </c>
      <c r="AY113" s="209" t="s">
        <v>216</v>
      </c>
    </row>
    <row r="114" spans="2:65" s="1" customFormat="1" ht="22.5" customHeight="1">
      <c r="B114" s="178"/>
      <c r="C114" s="179" t="s">
        <v>261</v>
      </c>
      <c r="D114" s="179" t="s">
        <v>218</v>
      </c>
      <c r="E114" s="180" t="s">
        <v>843</v>
      </c>
      <c r="F114" s="181" t="s">
        <v>844</v>
      </c>
      <c r="G114" s="182" t="s">
        <v>236</v>
      </c>
      <c r="H114" s="183">
        <v>2278.5500000000002</v>
      </c>
      <c r="I114" s="184"/>
      <c r="J114" s="185">
        <f>ROUND(I114*H114,2)</f>
        <v>0</v>
      </c>
      <c r="K114" s="181" t="s">
        <v>806</v>
      </c>
      <c r="L114" s="42"/>
      <c r="M114" s="186" t="s">
        <v>5</v>
      </c>
      <c r="N114" s="187" t="s">
        <v>48</v>
      </c>
      <c r="O114" s="43"/>
      <c r="P114" s="188">
        <f>O114*H114</f>
        <v>0</v>
      </c>
      <c r="Q114" s="188">
        <v>0</v>
      </c>
      <c r="R114" s="188">
        <f>Q114*H114</f>
        <v>0</v>
      </c>
      <c r="S114" s="188">
        <v>0</v>
      </c>
      <c r="T114" s="189">
        <f>S114*H114</f>
        <v>0</v>
      </c>
      <c r="AR114" s="24" t="s">
        <v>222</v>
      </c>
      <c r="AT114" s="24" t="s">
        <v>218</v>
      </c>
      <c r="AU114" s="24" t="s">
        <v>87</v>
      </c>
      <c r="AY114" s="24" t="s">
        <v>216</v>
      </c>
      <c r="BE114" s="190">
        <f>IF(N114="základní",J114,0)</f>
        <v>0</v>
      </c>
      <c r="BF114" s="190">
        <f>IF(N114="snížená",J114,0)</f>
        <v>0</v>
      </c>
      <c r="BG114" s="190">
        <f>IF(N114="zákl. přenesená",J114,0)</f>
        <v>0</v>
      </c>
      <c r="BH114" s="190">
        <f>IF(N114="sníž. přenesená",J114,0)</f>
        <v>0</v>
      </c>
      <c r="BI114" s="190">
        <f>IF(N114="nulová",J114,0)</f>
        <v>0</v>
      </c>
      <c r="BJ114" s="24" t="s">
        <v>85</v>
      </c>
      <c r="BK114" s="190">
        <f>ROUND(I114*H114,2)</f>
        <v>0</v>
      </c>
      <c r="BL114" s="24" t="s">
        <v>222</v>
      </c>
      <c r="BM114" s="24" t="s">
        <v>845</v>
      </c>
    </row>
    <row r="115" spans="2:65" s="12" customFormat="1" ht="13.5">
      <c r="B115" s="200"/>
      <c r="D115" s="201" t="s">
        <v>224</v>
      </c>
      <c r="E115" s="202" t="s">
        <v>5</v>
      </c>
      <c r="F115" s="203" t="s">
        <v>793</v>
      </c>
      <c r="H115" s="204">
        <v>2278.5500000000002</v>
      </c>
      <c r="I115" s="205"/>
      <c r="L115" s="200"/>
      <c r="M115" s="206"/>
      <c r="N115" s="207"/>
      <c r="O115" s="207"/>
      <c r="P115" s="207"/>
      <c r="Q115" s="207"/>
      <c r="R115" s="207"/>
      <c r="S115" s="207"/>
      <c r="T115" s="208"/>
      <c r="AT115" s="209" t="s">
        <v>224</v>
      </c>
      <c r="AU115" s="209" t="s">
        <v>87</v>
      </c>
      <c r="AV115" s="12" t="s">
        <v>87</v>
      </c>
      <c r="AW115" s="12" t="s">
        <v>41</v>
      </c>
      <c r="AX115" s="12" t="s">
        <v>85</v>
      </c>
      <c r="AY115" s="209" t="s">
        <v>216</v>
      </c>
    </row>
    <row r="116" spans="2:65" s="1" customFormat="1" ht="22.5" customHeight="1">
      <c r="B116" s="178"/>
      <c r="C116" s="179" t="s">
        <v>266</v>
      </c>
      <c r="D116" s="179" t="s">
        <v>218</v>
      </c>
      <c r="E116" s="180" t="s">
        <v>846</v>
      </c>
      <c r="F116" s="181" t="s">
        <v>847</v>
      </c>
      <c r="G116" s="182" t="s">
        <v>236</v>
      </c>
      <c r="H116" s="183">
        <v>2278.5500000000002</v>
      </c>
      <c r="I116" s="184"/>
      <c r="J116" s="185">
        <f>ROUND(I116*H116,2)</f>
        <v>0</v>
      </c>
      <c r="K116" s="181" t="s">
        <v>806</v>
      </c>
      <c r="L116" s="42"/>
      <c r="M116" s="186" t="s">
        <v>5</v>
      </c>
      <c r="N116" s="187" t="s">
        <v>48</v>
      </c>
      <c r="O116" s="43"/>
      <c r="P116" s="188">
        <f>O116*H116</f>
        <v>0</v>
      </c>
      <c r="Q116" s="188">
        <v>0</v>
      </c>
      <c r="R116" s="188">
        <f>Q116*H116</f>
        <v>0</v>
      </c>
      <c r="S116" s="188">
        <v>0</v>
      </c>
      <c r="T116" s="189">
        <f>S116*H116</f>
        <v>0</v>
      </c>
      <c r="AR116" s="24" t="s">
        <v>222</v>
      </c>
      <c r="AT116" s="24" t="s">
        <v>218</v>
      </c>
      <c r="AU116" s="24" t="s">
        <v>87</v>
      </c>
      <c r="AY116" s="24" t="s">
        <v>216</v>
      </c>
      <c r="BE116" s="190">
        <f>IF(N116="základní",J116,0)</f>
        <v>0</v>
      </c>
      <c r="BF116" s="190">
        <f>IF(N116="snížená",J116,0)</f>
        <v>0</v>
      </c>
      <c r="BG116" s="190">
        <f>IF(N116="zákl. přenesená",J116,0)</f>
        <v>0</v>
      </c>
      <c r="BH116" s="190">
        <f>IF(N116="sníž. přenesená",J116,0)</f>
        <v>0</v>
      </c>
      <c r="BI116" s="190">
        <f>IF(N116="nulová",J116,0)</f>
        <v>0</v>
      </c>
      <c r="BJ116" s="24" t="s">
        <v>85</v>
      </c>
      <c r="BK116" s="190">
        <f>ROUND(I116*H116,2)</f>
        <v>0</v>
      </c>
      <c r="BL116" s="24" t="s">
        <v>222</v>
      </c>
      <c r="BM116" s="24" t="s">
        <v>848</v>
      </c>
    </row>
    <row r="117" spans="2:65" s="12" customFormat="1" ht="13.5">
      <c r="B117" s="200"/>
      <c r="D117" s="201" t="s">
        <v>224</v>
      </c>
      <c r="E117" s="202" t="s">
        <v>5</v>
      </c>
      <c r="F117" s="203" t="s">
        <v>793</v>
      </c>
      <c r="H117" s="204">
        <v>2278.5500000000002</v>
      </c>
      <c r="I117" s="205"/>
      <c r="L117" s="200"/>
      <c r="M117" s="206"/>
      <c r="N117" s="207"/>
      <c r="O117" s="207"/>
      <c r="P117" s="207"/>
      <c r="Q117" s="207"/>
      <c r="R117" s="207"/>
      <c r="S117" s="207"/>
      <c r="T117" s="208"/>
      <c r="AT117" s="209" t="s">
        <v>224</v>
      </c>
      <c r="AU117" s="209" t="s">
        <v>87</v>
      </c>
      <c r="AV117" s="12" t="s">
        <v>87</v>
      </c>
      <c r="AW117" s="12" t="s">
        <v>41</v>
      </c>
      <c r="AX117" s="12" t="s">
        <v>85</v>
      </c>
      <c r="AY117" s="209" t="s">
        <v>216</v>
      </c>
    </row>
    <row r="118" spans="2:65" s="1" customFormat="1" ht="22.5" customHeight="1">
      <c r="B118" s="178"/>
      <c r="C118" s="179" t="s">
        <v>270</v>
      </c>
      <c r="D118" s="179" t="s">
        <v>218</v>
      </c>
      <c r="E118" s="180" t="s">
        <v>849</v>
      </c>
      <c r="F118" s="181" t="s">
        <v>850</v>
      </c>
      <c r="G118" s="182" t="s">
        <v>236</v>
      </c>
      <c r="H118" s="183">
        <v>35</v>
      </c>
      <c r="I118" s="184"/>
      <c r="J118" s="185">
        <f>ROUND(I118*H118,2)</f>
        <v>0</v>
      </c>
      <c r="K118" s="181" t="s">
        <v>806</v>
      </c>
      <c r="L118" s="42"/>
      <c r="M118" s="186" t="s">
        <v>5</v>
      </c>
      <c r="N118" s="187" t="s">
        <v>48</v>
      </c>
      <c r="O118" s="43"/>
      <c r="P118" s="188">
        <f>O118*H118</f>
        <v>0</v>
      </c>
      <c r="Q118" s="188">
        <v>0</v>
      </c>
      <c r="R118" s="188">
        <f>Q118*H118</f>
        <v>0</v>
      </c>
      <c r="S118" s="188">
        <v>0</v>
      </c>
      <c r="T118" s="189">
        <f>S118*H118</f>
        <v>0</v>
      </c>
      <c r="AR118" s="24" t="s">
        <v>222</v>
      </c>
      <c r="AT118" s="24" t="s">
        <v>218</v>
      </c>
      <c r="AU118" s="24" t="s">
        <v>87</v>
      </c>
      <c r="AY118" s="24" t="s">
        <v>216</v>
      </c>
      <c r="BE118" s="190">
        <f>IF(N118="základní",J118,0)</f>
        <v>0</v>
      </c>
      <c r="BF118" s="190">
        <f>IF(N118="snížená",J118,0)</f>
        <v>0</v>
      </c>
      <c r="BG118" s="190">
        <f>IF(N118="zákl. přenesená",J118,0)</f>
        <v>0</v>
      </c>
      <c r="BH118" s="190">
        <f>IF(N118="sníž. přenesená",J118,0)</f>
        <v>0</v>
      </c>
      <c r="BI118" s="190">
        <f>IF(N118="nulová",J118,0)</f>
        <v>0</v>
      </c>
      <c r="BJ118" s="24" t="s">
        <v>85</v>
      </c>
      <c r="BK118" s="190">
        <f>ROUND(I118*H118,2)</f>
        <v>0</v>
      </c>
      <c r="BL118" s="24" t="s">
        <v>222</v>
      </c>
      <c r="BM118" s="24" t="s">
        <v>851</v>
      </c>
    </row>
    <row r="119" spans="2:65" s="1" customFormat="1" ht="31.5" customHeight="1">
      <c r="B119" s="178"/>
      <c r="C119" s="179" t="s">
        <v>274</v>
      </c>
      <c r="D119" s="179" t="s">
        <v>218</v>
      </c>
      <c r="E119" s="180" t="s">
        <v>852</v>
      </c>
      <c r="F119" s="181" t="s">
        <v>853</v>
      </c>
      <c r="G119" s="182" t="s">
        <v>236</v>
      </c>
      <c r="H119" s="183">
        <v>31899.7</v>
      </c>
      <c r="I119" s="184"/>
      <c r="J119" s="185">
        <f>ROUND(I119*H119,2)</f>
        <v>0</v>
      </c>
      <c r="K119" s="181" t="s">
        <v>806</v>
      </c>
      <c r="L119" s="42"/>
      <c r="M119" s="186" t="s">
        <v>5</v>
      </c>
      <c r="N119" s="187" t="s">
        <v>48</v>
      </c>
      <c r="O119" s="43"/>
      <c r="P119" s="188">
        <f>O119*H119</f>
        <v>0</v>
      </c>
      <c r="Q119" s="188">
        <v>0</v>
      </c>
      <c r="R119" s="188">
        <f>Q119*H119</f>
        <v>0</v>
      </c>
      <c r="S119" s="188">
        <v>0</v>
      </c>
      <c r="T119" s="189">
        <f>S119*H119</f>
        <v>0</v>
      </c>
      <c r="AR119" s="24" t="s">
        <v>222</v>
      </c>
      <c r="AT119" s="24" t="s">
        <v>218</v>
      </c>
      <c r="AU119" s="24" t="s">
        <v>87</v>
      </c>
      <c r="AY119" s="24" t="s">
        <v>216</v>
      </c>
      <c r="BE119" s="190">
        <f>IF(N119="základní",J119,0)</f>
        <v>0</v>
      </c>
      <c r="BF119" s="190">
        <f>IF(N119="snížená",J119,0)</f>
        <v>0</v>
      </c>
      <c r="BG119" s="190">
        <f>IF(N119="zákl. přenesená",J119,0)</f>
        <v>0</v>
      </c>
      <c r="BH119" s="190">
        <f>IF(N119="sníž. přenesená",J119,0)</f>
        <v>0</v>
      </c>
      <c r="BI119" s="190">
        <f>IF(N119="nulová",J119,0)</f>
        <v>0</v>
      </c>
      <c r="BJ119" s="24" t="s">
        <v>85</v>
      </c>
      <c r="BK119" s="190">
        <f>ROUND(I119*H119,2)</f>
        <v>0</v>
      </c>
      <c r="BL119" s="24" t="s">
        <v>222</v>
      </c>
      <c r="BM119" s="24" t="s">
        <v>854</v>
      </c>
    </row>
    <row r="120" spans="2:65" s="12" customFormat="1" ht="13.5">
      <c r="B120" s="200"/>
      <c r="D120" s="201" t="s">
        <v>224</v>
      </c>
      <c r="E120" s="202" t="s">
        <v>5</v>
      </c>
      <c r="F120" s="203" t="s">
        <v>855</v>
      </c>
      <c r="H120" s="204">
        <v>31899.7</v>
      </c>
      <c r="I120" s="205"/>
      <c r="L120" s="200"/>
      <c r="M120" s="206"/>
      <c r="N120" s="207"/>
      <c r="O120" s="207"/>
      <c r="P120" s="207"/>
      <c r="Q120" s="207"/>
      <c r="R120" s="207"/>
      <c r="S120" s="207"/>
      <c r="T120" s="208"/>
      <c r="AT120" s="209" t="s">
        <v>224</v>
      </c>
      <c r="AU120" s="209" t="s">
        <v>87</v>
      </c>
      <c r="AV120" s="12" t="s">
        <v>87</v>
      </c>
      <c r="AW120" s="12" t="s">
        <v>41</v>
      </c>
      <c r="AX120" s="12" t="s">
        <v>85</v>
      </c>
      <c r="AY120" s="209" t="s">
        <v>216</v>
      </c>
    </row>
    <row r="121" spans="2:65" s="1" customFormat="1" ht="31.5" customHeight="1">
      <c r="B121" s="178"/>
      <c r="C121" s="179" t="s">
        <v>278</v>
      </c>
      <c r="D121" s="179" t="s">
        <v>218</v>
      </c>
      <c r="E121" s="180" t="s">
        <v>856</v>
      </c>
      <c r="F121" s="181" t="s">
        <v>857</v>
      </c>
      <c r="G121" s="182" t="s">
        <v>236</v>
      </c>
      <c r="H121" s="183">
        <v>490</v>
      </c>
      <c r="I121" s="184"/>
      <c r="J121" s="185">
        <f>ROUND(I121*H121,2)</f>
        <v>0</v>
      </c>
      <c r="K121" s="181" t="s">
        <v>806</v>
      </c>
      <c r="L121" s="42"/>
      <c r="M121" s="186" t="s">
        <v>5</v>
      </c>
      <c r="N121" s="187" t="s">
        <v>48</v>
      </c>
      <c r="O121" s="43"/>
      <c r="P121" s="188">
        <f>O121*H121</f>
        <v>0</v>
      </c>
      <c r="Q121" s="188">
        <v>0</v>
      </c>
      <c r="R121" s="188">
        <f>Q121*H121</f>
        <v>0</v>
      </c>
      <c r="S121" s="188">
        <v>0</v>
      </c>
      <c r="T121" s="189">
        <f>S121*H121</f>
        <v>0</v>
      </c>
      <c r="AR121" s="24" t="s">
        <v>222</v>
      </c>
      <c r="AT121" s="24" t="s">
        <v>218</v>
      </c>
      <c r="AU121" s="24" t="s">
        <v>87</v>
      </c>
      <c r="AY121" s="24" t="s">
        <v>216</v>
      </c>
      <c r="BE121" s="190">
        <f>IF(N121="základní",J121,0)</f>
        <v>0</v>
      </c>
      <c r="BF121" s="190">
        <f>IF(N121="snížená",J121,0)</f>
        <v>0</v>
      </c>
      <c r="BG121" s="190">
        <f>IF(N121="zákl. přenesená",J121,0)</f>
        <v>0</v>
      </c>
      <c r="BH121" s="190">
        <f>IF(N121="sníž. přenesená",J121,0)</f>
        <v>0</v>
      </c>
      <c r="BI121" s="190">
        <f>IF(N121="nulová",J121,0)</f>
        <v>0</v>
      </c>
      <c r="BJ121" s="24" t="s">
        <v>85</v>
      </c>
      <c r="BK121" s="190">
        <f>ROUND(I121*H121,2)</f>
        <v>0</v>
      </c>
      <c r="BL121" s="24" t="s">
        <v>222</v>
      </c>
      <c r="BM121" s="24" t="s">
        <v>858</v>
      </c>
    </row>
    <row r="122" spans="2:65" s="12" customFormat="1" ht="13.5">
      <c r="B122" s="200"/>
      <c r="D122" s="201" t="s">
        <v>224</v>
      </c>
      <c r="E122" s="202" t="s">
        <v>5</v>
      </c>
      <c r="F122" s="203" t="s">
        <v>859</v>
      </c>
      <c r="H122" s="204">
        <v>490</v>
      </c>
      <c r="I122" s="205"/>
      <c r="L122" s="200"/>
      <c r="M122" s="206"/>
      <c r="N122" s="207"/>
      <c r="O122" s="207"/>
      <c r="P122" s="207"/>
      <c r="Q122" s="207"/>
      <c r="R122" s="207"/>
      <c r="S122" s="207"/>
      <c r="T122" s="208"/>
      <c r="AT122" s="209" t="s">
        <v>224</v>
      </c>
      <c r="AU122" s="209" t="s">
        <v>87</v>
      </c>
      <c r="AV122" s="12" t="s">
        <v>87</v>
      </c>
      <c r="AW122" s="12" t="s">
        <v>41</v>
      </c>
      <c r="AX122" s="12" t="s">
        <v>85</v>
      </c>
      <c r="AY122" s="209" t="s">
        <v>216</v>
      </c>
    </row>
    <row r="123" spans="2:65" s="1" customFormat="1" ht="22.5" customHeight="1">
      <c r="B123" s="178"/>
      <c r="C123" s="179" t="s">
        <v>283</v>
      </c>
      <c r="D123" s="179" t="s">
        <v>218</v>
      </c>
      <c r="E123" s="180" t="s">
        <v>366</v>
      </c>
      <c r="F123" s="181" t="s">
        <v>367</v>
      </c>
      <c r="G123" s="182" t="s">
        <v>293</v>
      </c>
      <c r="H123" s="183">
        <v>1439</v>
      </c>
      <c r="I123" s="184"/>
      <c r="J123" s="185">
        <f>ROUND(I123*H123,2)</f>
        <v>0</v>
      </c>
      <c r="K123" s="181" t="s">
        <v>806</v>
      </c>
      <c r="L123" s="42"/>
      <c r="M123" s="186" t="s">
        <v>5</v>
      </c>
      <c r="N123" s="187" t="s">
        <v>48</v>
      </c>
      <c r="O123" s="43"/>
      <c r="P123" s="188">
        <f>O123*H123</f>
        <v>0</v>
      </c>
      <c r="Q123" s="188">
        <v>0</v>
      </c>
      <c r="R123" s="188">
        <f>Q123*H123</f>
        <v>0</v>
      </c>
      <c r="S123" s="188">
        <v>0</v>
      </c>
      <c r="T123" s="189">
        <f>S123*H123</f>
        <v>0</v>
      </c>
      <c r="AR123" s="24" t="s">
        <v>222</v>
      </c>
      <c r="AT123" s="24" t="s">
        <v>218</v>
      </c>
      <c r="AU123" s="24" t="s">
        <v>87</v>
      </c>
      <c r="AY123" s="24" t="s">
        <v>216</v>
      </c>
      <c r="BE123" s="190">
        <f>IF(N123="základní",J123,0)</f>
        <v>0</v>
      </c>
      <c r="BF123" s="190">
        <f>IF(N123="snížená",J123,0)</f>
        <v>0</v>
      </c>
      <c r="BG123" s="190">
        <f>IF(N123="zákl. přenesená",J123,0)</f>
        <v>0</v>
      </c>
      <c r="BH123" s="190">
        <f>IF(N123="sníž. přenesená",J123,0)</f>
        <v>0</v>
      </c>
      <c r="BI123" s="190">
        <f>IF(N123="nulová",J123,0)</f>
        <v>0</v>
      </c>
      <c r="BJ123" s="24" t="s">
        <v>85</v>
      </c>
      <c r="BK123" s="190">
        <f>ROUND(I123*H123,2)</f>
        <v>0</v>
      </c>
      <c r="BL123" s="24" t="s">
        <v>222</v>
      </c>
      <c r="BM123" s="24" t="s">
        <v>860</v>
      </c>
    </row>
    <row r="124" spans="2:65" s="11" customFormat="1" ht="13.5">
      <c r="B124" s="191"/>
      <c r="D124" s="192" t="s">
        <v>224</v>
      </c>
      <c r="E124" s="193" t="s">
        <v>5</v>
      </c>
      <c r="F124" s="194" t="s">
        <v>861</v>
      </c>
      <c r="H124" s="195" t="s">
        <v>5</v>
      </c>
      <c r="I124" s="196"/>
      <c r="L124" s="191"/>
      <c r="M124" s="197"/>
      <c r="N124" s="198"/>
      <c r="O124" s="198"/>
      <c r="P124" s="198"/>
      <c r="Q124" s="198"/>
      <c r="R124" s="198"/>
      <c r="S124" s="198"/>
      <c r="T124" s="199"/>
      <c r="AT124" s="195" t="s">
        <v>224</v>
      </c>
      <c r="AU124" s="195" t="s">
        <v>87</v>
      </c>
      <c r="AV124" s="11" t="s">
        <v>85</v>
      </c>
      <c r="AW124" s="11" t="s">
        <v>41</v>
      </c>
      <c r="AX124" s="11" t="s">
        <v>77</v>
      </c>
      <c r="AY124" s="195" t="s">
        <v>216</v>
      </c>
    </row>
    <row r="125" spans="2:65" s="12" customFormat="1" ht="13.5">
      <c r="B125" s="200"/>
      <c r="D125" s="201" t="s">
        <v>224</v>
      </c>
      <c r="E125" s="202" t="s">
        <v>5</v>
      </c>
      <c r="F125" s="203" t="s">
        <v>862</v>
      </c>
      <c r="H125" s="204">
        <v>1439</v>
      </c>
      <c r="I125" s="205"/>
      <c r="L125" s="200"/>
      <c r="M125" s="206"/>
      <c r="N125" s="207"/>
      <c r="O125" s="207"/>
      <c r="P125" s="207"/>
      <c r="Q125" s="207"/>
      <c r="R125" s="207"/>
      <c r="S125" s="207"/>
      <c r="T125" s="208"/>
      <c r="AT125" s="209" t="s">
        <v>224</v>
      </c>
      <c r="AU125" s="209" t="s">
        <v>87</v>
      </c>
      <c r="AV125" s="12" t="s">
        <v>87</v>
      </c>
      <c r="AW125" s="12" t="s">
        <v>41</v>
      </c>
      <c r="AX125" s="12" t="s">
        <v>85</v>
      </c>
      <c r="AY125" s="209" t="s">
        <v>216</v>
      </c>
    </row>
    <row r="126" spans="2:65" s="1" customFormat="1" ht="22.5" customHeight="1">
      <c r="B126" s="178"/>
      <c r="C126" s="179" t="s">
        <v>11</v>
      </c>
      <c r="D126" s="179" t="s">
        <v>218</v>
      </c>
      <c r="E126" s="180" t="s">
        <v>371</v>
      </c>
      <c r="F126" s="181" t="s">
        <v>372</v>
      </c>
      <c r="G126" s="182" t="s">
        <v>293</v>
      </c>
      <c r="H126" s="183">
        <v>2197.3000000000002</v>
      </c>
      <c r="I126" s="184"/>
      <c r="J126" s="185">
        <f>ROUND(I126*H126,2)</f>
        <v>0</v>
      </c>
      <c r="K126" s="181" t="s">
        <v>806</v>
      </c>
      <c r="L126" s="42"/>
      <c r="M126" s="186" t="s">
        <v>5</v>
      </c>
      <c r="N126" s="187" t="s">
        <v>48</v>
      </c>
      <c r="O126" s="43"/>
      <c r="P126" s="188">
        <f>O126*H126</f>
        <v>0</v>
      </c>
      <c r="Q126" s="188">
        <v>0</v>
      </c>
      <c r="R126" s="188">
        <f>Q126*H126</f>
        <v>0</v>
      </c>
      <c r="S126" s="188">
        <v>0</v>
      </c>
      <c r="T126" s="189">
        <f>S126*H126</f>
        <v>0</v>
      </c>
      <c r="AR126" s="24" t="s">
        <v>222</v>
      </c>
      <c r="AT126" s="24" t="s">
        <v>218</v>
      </c>
      <c r="AU126" s="24" t="s">
        <v>87</v>
      </c>
      <c r="AY126" s="24" t="s">
        <v>216</v>
      </c>
      <c r="BE126" s="190">
        <f>IF(N126="základní",J126,0)</f>
        <v>0</v>
      </c>
      <c r="BF126" s="190">
        <f>IF(N126="snížená",J126,0)</f>
        <v>0</v>
      </c>
      <c r="BG126" s="190">
        <f>IF(N126="zákl. přenesená",J126,0)</f>
        <v>0</v>
      </c>
      <c r="BH126" s="190">
        <f>IF(N126="sníž. přenesená",J126,0)</f>
        <v>0</v>
      </c>
      <c r="BI126" s="190">
        <f>IF(N126="nulová",J126,0)</f>
        <v>0</v>
      </c>
      <c r="BJ126" s="24" t="s">
        <v>85</v>
      </c>
      <c r="BK126" s="190">
        <f>ROUND(I126*H126,2)</f>
        <v>0</v>
      </c>
      <c r="BL126" s="24" t="s">
        <v>222</v>
      </c>
      <c r="BM126" s="24" t="s">
        <v>863</v>
      </c>
    </row>
    <row r="127" spans="2:65" s="12" customFormat="1" ht="13.5">
      <c r="B127" s="200"/>
      <c r="D127" s="201" t="s">
        <v>224</v>
      </c>
      <c r="E127" s="202" t="s">
        <v>154</v>
      </c>
      <c r="F127" s="203" t="s">
        <v>864</v>
      </c>
      <c r="H127" s="204">
        <v>2197.3000000000002</v>
      </c>
      <c r="I127" s="205"/>
      <c r="L127" s="200"/>
      <c r="M127" s="206"/>
      <c r="N127" s="207"/>
      <c r="O127" s="207"/>
      <c r="P127" s="207"/>
      <c r="Q127" s="207"/>
      <c r="R127" s="207"/>
      <c r="S127" s="207"/>
      <c r="T127" s="208"/>
      <c r="AT127" s="209" t="s">
        <v>224</v>
      </c>
      <c r="AU127" s="209" t="s">
        <v>87</v>
      </c>
      <c r="AV127" s="12" t="s">
        <v>87</v>
      </c>
      <c r="AW127" s="12" t="s">
        <v>41</v>
      </c>
      <c r="AX127" s="12" t="s">
        <v>85</v>
      </c>
      <c r="AY127" s="209" t="s">
        <v>216</v>
      </c>
    </row>
    <row r="128" spans="2:65" s="1" customFormat="1" ht="31.5" customHeight="1">
      <c r="B128" s="178"/>
      <c r="C128" s="179" t="s">
        <v>290</v>
      </c>
      <c r="D128" s="179" t="s">
        <v>218</v>
      </c>
      <c r="E128" s="180" t="s">
        <v>377</v>
      </c>
      <c r="F128" s="181" t="s">
        <v>378</v>
      </c>
      <c r="G128" s="182" t="s">
        <v>293</v>
      </c>
      <c r="H128" s="183">
        <v>21973</v>
      </c>
      <c r="I128" s="184"/>
      <c r="J128" s="185">
        <f>ROUND(I128*H128,2)</f>
        <v>0</v>
      </c>
      <c r="K128" s="181" t="s">
        <v>806</v>
      </c>
      <c r="L128" s="42"/>
      <c r="M128" s="186" t="s">
        <v>5</v>
      </c>
      <c r="N128" s="187" t="s">
        <v>48</v>
      </c>
      <c r="O128" s="43"/>
      <c r="P128" s="188">
        <f>O128*H128</f>
        <v>0</v>
      </c>
      <c r="Q128" s="188">
        <v>0</v>
      </c>
      <c r="R128" s="188">
        <f>Q128*H128</f>
        <v>0</v>
      </c>
      <c r="S128" s="188">
        <v>0</v>
      </c>
      <c r="T128" s="189">
        <f>S128*H128</f>
        <v>0</v>
      </c>
      <c r="AR128" s="24" t="s">
        <v>222</v>
      </c>
      <c r="AT128" s="24" t="s">
        <v>218</v>
      </c>
      <c r="AU128" s="24" t="s">
        <v>87</v>
      </c>
      <c r="AY128" s="24" t="s">
        <v>216</v>
      </c>
      <c r="BE128" s="190">
        <f>IF(N128="základní",J128,0)</f>
        <v>0</v>
      </c>
      <c r="BF128" s="190">
        <f>IF(N128="snížená",J128,0)</f>
        <v>0</v>
      </c>
      <c r="BG128" s="190">
        <f>IF(N128="zákl. přenesená",J128,0)</f>
        <v>0</v>
      </c>
      <c r="BH128" s="190">
        <f>IF(N128="sníž. přenesená",J128,0)</f>
        <v>0</v>
      </c>
      <c r="BI128" s="190">
        <f>IF(N128="nulová",J128,0)</f>
        <v>0</v>
      </c>
      <c r="BJ128" s="24" t="s">
        <v>85</v>
      </c>
      <c r="BK128" s="190">
        <f>ROUND(I128*H128,2)</f>
        <v>0</v>
      </c>
      <c r="BL128" s="24" t="s">
        <v>222</v>
      </c>
      <c r="BM128" s="24" t="s">
        <v>865</v>
      </c>
    </row>
    <row r="129" spans="2:65" s="12" customFormat="1" ht="13.5">
      <c r="B129" s="200"/>
      <c r="D129" s="201" t="s">
        <v>224</v>
      </c>
      <c r="E129" s="202" t="s">
        <v>5</v>
      </c>
      <c r="F129" s="203" t="s">
        <v>866</v>
      </c>
      <c r="H129" s="204">
        <v>21973</v>
      </c>
      <c r="I129" s="205"/>
      <c r="L129" s="200"/>
      <c r="M129" s="206"/>
      <c r="N129" s="207"/>
      <c r="O129" s="207"/>
      <c r="P129" s="207"/>
      <c r="Q129" s="207"/>
      <c r="R129" s="207"/>
      <c r="S129" s="207"/>
      <c r="T129" s="208"/>
      <c r="AT129" s="209" t="s">
        <v>224</v>
      </c>
      <c r="AU129" s="209" t="s">
        <v>87</v>
      </c>
      <c r="AV129" s="12" t="s">
        <v>87</v>
      </c>
      <c r="AW129" s="12" t="s">
        <v>41</v>
      </c>
      <c r="AX129" s="12" t="s">
        <v>85</v>
      </c>
      <c r="AY129" s="209" t="s">
        <v>216</v>
      </c>
    </row>
    <row r="130" spans="2:65" s="1" customFormat="1" ht="22.5" customHeight="1">
      <c r="B130" s="178"/>
      <c r="C130" s="179" t="s">
        <v>296</v>
      </c>
      <c r="D130" s="179" t="s">
        <v>218</v>
      </c>
      <c r="E130" s="180" t="s">
        <v>867</v>
      </c>
      <c r="F130" s="181" t="s">
        <v>868</v>
      </c>
      <c r="G130" s="182" t="s">
        <v>293</v>
      </c>
      <c r="H130" s="183">
        <v>719.5</v>
      </c>
      <c r="I130" s="184"/>
      <c r="J130" s="185">
        <f>ROUND(I130*H130,2)</f>
        <v>0</v>
      </c>
      <c r="K130" s="181" t="s">
        <v>806</v>
      </c>
      <c r="L130" s="42"/>
      <c r="M130" s="186" t="s">
        <v>5</v>
      </c>
      <c r="N130" s="187" t="s">
        <v>48</v>
      </c>
      <c r="O130" s="43"/>
      <c r="P130" s="188">
        <f>O130*H130</f>
        <v>0</v>
      </c>
      <c r="Q130" s="188">
        <v>0</v>
      </c>
      <c r="R130" s="188">
        <f>Q130*H130</f>
        <v>0</v>
      </c>
      <c r="S130" s="188">
        <v>0</v>
      </c>
      <c r="T130" s="189">
        <f>S130*H130</f>
        <v>0</v>
      </c>
      <c r="AR130" s="24" t="s">
        <v>222</v>
      </c>
      <c r="AT130" s="24" t="s">
        <v>218</v>
      </c>
      <c r="AU130" s="24" t="s">
        <v>87</v>
      </c>
      <c r="AY130" s="24" t="s">
        <v>216</v>
      </c>
      <c r="BE130" s="190">
        <f>IF(N130="základní",J130,0)</f>
        <v>0</v>
      </c>
      <c r="BF130" s="190">
        <f>IF(N130="snížená",J130,0)</f>
        <v>0</v>
      </c>
      <c r="BG130" s="190">
        <f>IF(N130="zákl. přenesená",J130,0)</f>
        <v>0</v>
      </c>
      <c r="BH130" s="190">
        <f>IF(N130="sníž. přenesená",J130,0)</f>
        <v>0</v>
      </c>
      <c r="BI130" s="190">
        <f>IF(N130="nulová",J130,0)</f>
        <v>0</v>
      </c>
      <c r="BJ130" s="24" t="s">
        <v>85</v>
      </c>
      <c r="BK130" s="190">
        <f>ROUND(I130*H130,2)</f>
        <v>0</v>
      </c>
      <c r="BL130" s="24" t="s">
        <v>222</v>
      </c>
      <c r="BM130" s="24" t="s">
        <v>869</v>
      </c>
    </row>
    <row r="131" spans="2:65" s="12" customFormat="1" ht="13.5">
      <c r="B131" s="200"/>
      <c r="D131" s="201" t="s">
        <v>224</v>
      </c>
      <c r="E131" s="202" t="s">
        <v>5</v>
      </c>
      <c r="F131" s="203" t="s">
        <v>870</v>
      </c>
      <c r="H131" s="204">
        <v>719.5</v>
      </c>
      <c r="I131" s="205"/>
      <c r="L131" s="200"/>
      <c r="M131" s="206"/>
      <c r="N131" s="207"/>
      <c r="O131" s="207"/>
      <c r="P131" s="207"/>
      <c r="Q131" s="207"/>
      <c r="R131" s="207"/>
      <c r="S131" s="207"/>
      <c r="T131" s="208"/>
      <c r="AT131" s="209" t="s">
        <v>224</v>
      </c>
      <c r="AU131" s="209" t="s">
        <v>87</v>
      </c>
      <c r="AV131" s="12" t="s">
        <v>87</v>
      </c>
      <c r="AW131" s="12" t="s">
        <v>41</v>
      </c>
      <c r="AX131" s="12" t="s">
        <v>85</v>
      </c>
      <c r="AY131" s="209" t="s">
        <v>216</v>
      </c>
    </row>
    <row r="132" spans="2:65" s="1" customFormat="1" ht="22.5" customHeight="1">
      <c r="B132" s="178"/>
      <c r="C132" s="179" t="s">
        <v>301</v>
      </c>
      <c r="D132" s="179" t="s">
        <v>218</v>
      </c>
      <c r="E132" s="180" t="s">
        <v>387</v>
      </c>
      <c r="F132" s="181" t="s">
        <v>388</v>
      </c>
      <c r="G132" s="182" t="s">
        <v>293</v>
      </c>
      <c r="H132" s="183">
        <v>719.5</v>
      </c>
      <c r="I132" s="184"/>
      <c r="J132" s="185">
        <f>ROUND(I132*H132,2)</f>
        <v>0</v>
      </c>
      <c r="K132" s="181" t="s">
        <v>806</v>
      </c>
      <c r="L132" s="42"/>
      <c r="M132" s="186" t="s">
        <v>5</v>
      </c>
      <c r="N132" s="187" t="s">
        <v>48</v>
      </c>
      <c r="O132" s="43"/>
      <c r="P132" s="188">
        <f>O132*H132</f>
        <v>0</v>
      </c>
      <c r="Q132" s="188">
        <v>0</v>
      </c>
      <c r="R132" s="188">
        <f>Q132*H132</f>
        <v>0</v>
      </c>
      <c r="S132" s="188">
        <v>0</v>
      </c>
      <c r="T132" s="189">
        <f>S132*H132</f>
        <v>0</v>
      </c>
      <c r="AR132" s="24" t="s">
        <v>222</v>
      </c>
      <c r="AT132" s="24" t="s">
        <v>218</v>
      </c>
      <c r="AU132" s="24" t="s">
        <v>87</v>
      </c>
      <c r="AY132" s="24" t="s">
        <v>216</v>
      </c>
      <c r="BE132" s="190">
        <f>IF(N132="základní",J132,0)</f>
        <v>0</v>
      </c>
      <c r="BF132" s="190">
        <f>IF(N132="snížená",J132,0)</f>
        <v>0</v>
      </c>
      <c r="BG132" s="190">
        <f>IF(N132="zákl. přenesená",J132,0)</f>
        <v>0</v>
      </c>
      <c r="BH132" s="190">
        <f>IF(N132="sníž. přenesená",J132,0)</f>
        <v>0</v>
      </c>
      <c r="BI132" s="190">
        <f>IF(N132="nulová",J132,0)</f>
        <v>0</v>
      </c>
      <c r="BJ132" s="24" t="s">
        <v>85</v>
      </c>
      <c r="BK132" s="190">
        <f>ROUND(I132*H132,2)</f>
        <v>0</v>
      </c>
      <c r="BL132" s="24" t="s">
        <v>222</v>
      </c>
      <c r="BM132" s="24" t="s">
        <v>871</v>
      </c>
    </row>
    <row r="133" spans="2:65" s="12" customFormat="1" ht="13.5">
      <c r="B133" s="200"/>
      <c r="D133" s="201" t="s">
        <v>224</v>
      </c>
      <c r="E133" s="202" t="s">
        <v>5</v>
      </c>
      <c r="F133" s="203" t="s">
        <v>870</v>
      </c>
      <c r="H133" s="204">
        <v>719.5</v>
      </c>
      <c r="I133" s="205"/>
      <c r="L133" s="200"/>
      <c r="M133" s="206"/>
      <c r="N133" s="207"/>
      <c r="O133" s="207"/>
      <c r="P133" s="207"/>
      <c r="Q133" s="207"/>
      <c r="R133" s="207"/>
      <c r="S133" s="207"/>
      <c r="T133" s="208"/>
      <c r="AT133" s="209" t="s">
        <v>224</v>
      </c>
      <c r="AU133" s="209" t="s">
        <v>87</v>
      </c>
      <c r="AV133" s="12" t="s">
        <v>87</v>
      </c>
      <c r="AW133" s="12" t="s">
        <v>41</v>
      </c>
      <c r="AX133" s="12" t="s">
        <v>85</v>
      </c>
      <c r="AY133" s="209" t="s">
        <v>216</v>
      </c>
    </row>
    <row r="134" spans="2:65" s="1" customFormat="1" ht="22.5" customHeight="1">
      <c r="B134" s="178"/>
      <c r="C134" s="179" t="s">
        <v>332</v>
      </c>
      <c r="D134" s="179" t="s">
        <v>218</v>
      </c>
      <c r="E134" s="180" t="s">
        <v>391</v>
      </c>
      <c r="F134" s="181" t="s">
        <v>392</v>
      </c>
      <c r="G134" s="182" t="s">
        <v>393</v>
      </c>
      <c r="H134" s="183">
        <v>3735.41</v>
      </c>
      <c r="I134" s="184"/>
      <c r="J134" s="185">
        <f>ROUND(I134*H134,2)</f>
        <v>0</v>
      </c>
      <c r="K134" s="181" t="s">
        <v>806</v>
      </c>
      <c r="L134" s="42"/>
      <c r="M134" s="186" t="s">
        <v>5</v>
      </c>
      <c r="N134" s="187" t="s">
        <v>48</v>
      </c>
      <c r="O134" s="43"/>
      <c r="P134" s="188">
        <f>O134*H134</f>
        <v>0</v>
      </c>
      <c r="Q134" s="188">
        <v>0</v>
      </c>
      <c r="R134" s="188">
        <f>Q134*H134</f>
        <v>0</v>
      </c>
      <c r="S134" s="188">
        <v>0</v>
      </c>
      <c r="T134" s="189">
        <f>S134*H134</f>
        <v>0</v>
      </c>
      <c r="AR134" s="24" t="s">
        <v>222</v>
      </c>
      <c r="AT134" s="24" t="s">
        <v>218</v>
      </c>
      <c r="AU134" s="24" t="s">
        <v>87</v>
      </c>
      <c r="AY134" s="24" t="s">
        <v>216</v>
      </c>
      <c r="BE134" s="190">
        <f>IF(N134="základní",J134,0)</f>
        <v>0</v>
      </c>
      <c r="BF134" s="190">
        <f>IF(N134="snížená",J134,0)</f>
        <v>0</v>
      </c>
      <c r="BG134" s="190">
        <f>IF(N134="zákl. přenesená",J134,0)</f>
        <v>0</v>
      </c>
      <c r="BH134" s="190">
        <f>IF(N134="sníž. přenesená",J134,0)</f>
        <v>0</v>
      </c>
      <c r="BI134" s="190">
        <f>IF(N134="nulová",J134,0)</f>
        <v>0</v>
      </c>
      <c r="BJ134" s="24" t="s">
        <v>85</v>
      </c>
      <c r="BK134" s="190">
        <f>ROUND(I134*H134,2)</f>
        <v>0</v>
      </c>
      <c r="BL134" s="24" t="s">
        <v>222</v>
      </c>
      <c r="BM134" s="24" t="s">
        <v>872</v>
      </c>
    </row>
    <row r="135" spans="2:65" s="12" customFormat="1" ht="13.5">
      <c r="B135" s="200"/>
      <c r="D135" s="201" t="s">
        <v>224</v>
      </c>
      <c r="E135" s="202" t="s">
        <v>5</v>
      </c>
      <c r="F135" s="203" t="s">
        <v>395</v>
      </c>
      <c r="H135" s="204">
        <v>3735.41</v>
      </c>
      <c r="I135" s="205"/>
      <c r="L135" s="200"/>
      <c r="M135" s="206"/>
      <c r="N135" s="207"/>
      <c r="O135" s="207"/>
      <c r="P135" s="207"/>
      <c r="Q135" s="207"/>
      <c r="R135" s="207"/>
      <c r="S135" s="207"/>
      <c r="T135" s="208"/>
      <c r="AT135" s="209" t="s">
        <v>224</v>
      </c>
      <c r="AU135" s="209" t="s">
        <v>87</v>
      </c>
      <c r="AV135" s="12" t="s">
        <v>87</v>
      </c>
      <c r="AW135" s="12" t="s">
        <v>41</v>
      </c>
      <c r="AX135" s="12" t="s">
        <v>85</v>
      </c>
      <c r="AY135" s="209" t="s">
        <v>216</v>
      </c>
    </row>
    <row r="136" spans="2:65" s="1" customFormat="1" ht="22.5" customHeight="1">
      <c r="B136" s="178"/>
      <c r="C136" s="179" t="s">
        <v>336</v>
      </c>
      <c r="D136" s="179" t="s">
        <v>218</v>
      </c>
      <c r="E136" s="180" t="s">
        <v>397</v>
      </c>
      <c r="F136" s="181" t="s">
        <v>398</v>
      </c>
      <c r="G136" s="182" t="s">
        <v>293</v>
      </c>
      <c r="H136" s="183">
        <v>719.5</v>
      </c>
      <c r="I136" s="184"/>
      <c r="J136" s="185">
        <f>ROUND(I136*H136,2)</f>
        <v>0</v>
      </c>
      <c r="K136" s="181" t="s">
        <v>806</v>
      </c>
      <c r="L136" s="42"/>
      <c r="M136" s="186" t="s">
        <v>5</v>
      </c>
      <c r="N136" s="187" t="s">
        <v>48</v>
      </c>
      <c r="O136" s="43"/>
      <c r="P136" s="188">
        <f>O136*H136</f>
        <v>0</v>
      </c>
      <c r="Q136" s="188">
        <v>0</v>
      </c>
      <c r="R136" s="188">
        <f>Q136*H136</f>
        <v>0</v>
      </c>
      <c r="S136" s="188">
        <v>0</v>
      </c>
      <c r="T136" s="189">
        <f>S136*H136</f>
        <v>0</v>
      </c>
      <c r="AR136" s="24" t="s">
        <v>222</v>
      </c>
      <c r="AT136" s="24" t="s">
        <v>218</v>
      </c>
      <c r="AU136" s="24" t="s">
        <v>87</v>
      </c>
      <c r="AY136" s="24" t="s">
        <v>216</v>
      </c>
      <c r="BE136" s="190">
        <f>IF(N136="základní",J136,0)</f>
        <v>0</v>
      </c>
      <c r="BF136" s="190">
        <f>IF(N136="snížená",J136,0)</f>
        <v>0</v>
      </c>
      <c r="BG136" s="190">
        <f>IF(N136="zákl. přenesená",J136,0)</f>
        <v>0</v>
      </c>
      <c r="BH136" s="190">
        <f>IF(N136="sníž. přenesená",J136,0)</f>
        <v>0</v>
      </c>
      <c r="BI136" s="190">
        <f>IF(N136="nulová",J136,0)</f>
        <v>0</v>
      </c>
      <c r="BJ136" s="24" t="s">
        <v>85</v>
      </c>
      <c r="BK136" s="190">
        <f>ROUND(I136*H136,2)</f>
        <v>0</v>
      </c>
      <c r="BL136" s="24" t="s">
        <v>222</v>
      </c>
      <c r="BM136" s="24" t="s">
        <v>873</v>
      </c>
    </row>
    <row r="137" spans="2:65" s="12" customFormat="1" ht="13.5">
      <c r="B137" s="200"/>
      <c r="D137" s="201" t="s">
        <v>224</v>
      </c>
      <c r="E137" s="202" t="s">
        <v>186</v>
      </c>
      <c r="F137" s="203" t="s">
        <v>870</v>
      </c>
      <c r="H137" s="204">
        <v>719.5</v>
      </c>
      <c r="I137" s="205"/>
      <c r="L137" s="200"/>
      <c r="M137" s="206"/>
      <c r="N137" s="207"/>
      <c r="O137" s="207"/>
      <c r="P137" s="207"/>
      <c r="Q137" s="207"/>
      <c r="R137" s="207"/>
      <c r="S137" s="207"/>
      <c r="T137" s="208"/>
      <c r="AT137" s="209" t="s">
        <v>224</v>
      </c>
      <c r="AU137" s="209" t="s">
        <v>87</v>
      </c>
      <c r="AV137" s="12" t="s">
        <v>87</v>
      </c>
      <c r="AW137" s="12" t="s">
        <v>41</v>
      </c>
      <c r="AX137" s="12" t="s">
        <v>85</v>
      </c>
      <c r="AY137" s="209" t="s">
        <v>216</v>
      </c>
    </row>
    <row r="138" spans="2:65" s="1" customFormat="1" ht="22.5" customHeight="1">
      <c r="B138" s="178"/>
      <c r="C138" s="229" t="s">
        <v>10</v>
      </c>
      <c r="D138" s="229" t="s">
        <v>404</v>
      </c>
      <c r="E138" s="230" t="s">
        <v>874</v>
      </c>
      <c r="F138" s="231" t="s">
        <v>875</v>
      </c>
      <c r="G138" s="232" t="s">
        <v>393</v>
      </c>
      <c r="H138" s="233">
        <v>1355.538</v>
      </c>
      <c r="I138" s="234"/>
      <c r="J138" s="235">
        <f>ROUND(I138*H138,2)</f>
        <v>0</v>
      </c>
      <c r="K138" s="231" t="s">
        <v>806</v>
      </c>
      <c r="L138" s="236"/>
      <c r="M138" s="237" t="s">
        <v>5</v>
      </c>
      <c r="N138" s="238" t="s">
        <v>48</v>
      </c>
      <c r="O138" s="43"/>
      <c r="P138" s="188">
        <f>O138*H138</f>
        <v>0</v>
      </c>
      <c r="Q138" s="188">
        <v>1</v>
      </c>
      <c r="R138" s="188">
        <f>Q138*H138</f>
        <v>1355.538</v>
      </c>
      <c r="S138" s="188">
        <v>0</v>
      </c>
      <c r="T138" s="189">
        <f>S138*H138</f>
        <v>0</v>
      </c>
      <c r="AR138" s="24" t="s">
        <v>256</v>
      </c>
      <c r="AT138" s="24" t="s">
        <v>404</v>
      </c>
      <c r="AU138" s="24" t="s">
        <v>87</v>
      </c>
      <c r="AY138" s="24" t="s">
        <v>216</v>
      </c>
      <c r="BE138" s="190">
        <f>IF(N138="základní",J138,0)</f>
        <v>0</v>
      </c>
      <c r="BF138" s="190">
        <f>IF(N138="snížená",J138,0)</f>
        <v>0</v>
      </c>
      <c r="BG138" s="190">
        <f>IF(N138="zákl. přenesená",J138,0)</f>
        <v>0</v>
      </c>
      <c r="BH138" s="190">
        <f>IF(N138="sníž. přenesená",J138,0)</f>
        <v>0</v>
      </c>
      <c r="BI138" s="190">
        <f>IF(N138="nulová",J138,0)</f>
        <v>0</v>
      </c>
      <c r="BJ138" s="24" t="s">
        <v>85</v>
      </c>
      <c r="BK138" s="190">
        <f>ROUND(I138*H138,2)</f>
        <v>0</v>
      </c>
      <c r="BL138" s="24" t="s">
        <v>222</v>
      </c>
      <c r="BM138" s="24" t="s">
        <v>876</v>
      </c>
    </row>
    <row r="139" spans="2:65" s="12" customFormat="1" ht="13.5">
      <c r="B139" s="200"/>
      <c r="D139" s="201" t="s">
        <v>224</v>
      </c>
      <c r="E139" s="202" t="s">
        <v>5</v>
      </c>
      <c r="F139" s="203" t="s">
        <v>877</v>
      </c>
      <c r="H139" s="204">
        <v>1355.538</v>
      </c>
      <c r="I139" s="205"/>
      <c r="L139" s="200"/>
      <c r="M139" s="206"/>
      <c r="N139" s="207"/>
      <c r="O139" s="207"/>
      <c r="P139" s="207"/>
      <c r="Q139" s="207"/>
      <c r="R139" s="207"/>
      <c r="S139" s="207"/>
      <c r="T139" s="208"/>
      <c r="AT139" s="209" t="s">
        <v>224</v>
      </c>
      <c r="AU139" s="209" t="s">
        <v>87</v>
      </c>
      <c r="AV139" s="12" t="s">
        <v>87</v>
      </c>
      <c r="AW139" s="12" t="s">
        <v>41</v>
      </c>
      <c r="AX139" s="12" t="s">
        <v>85</v>
      </c>
      <c r="AY139" s="209" t="s">
        <v>216</v>
      </c>
    </row>
    <row r="140" spans="2:65" s="1" customFormat="1" ht="22.5" customHeight="1">
      <c r="B140" s="178"/>
      <c r="C140" s="179" t="s">
        <v>347</v>
      </c>
      <c r="D140" s="179" t="s">
        <v>218</v>
      </c>
      <c r="E140" s="180" t="s">
        <v>878</v>
      </c>
      <c r="F140" s="181" t="s">
        <v>879</v>
      </c>
      <c r="G140" s="182" t="s">
        <v>293</v>
      </c>
      <c r="H140" s="183">
        <v>428.9</v>
      </c>
      <c r="I140" s="184"/>
      <c r="J140" s="185">
        <f>ROUND(I140*H140,2)</f>
        <v>0</v>
      </c>
      <c r="K140" s="181" t="s">
        <v>806</v>
      </c>
      <c r="L140" s="42"/>
      <c r="M140" s="186" t="s">
        <v>5</v>
      </c>
      <c r="N140" s="187" t="s">
        <v>48</v>
      </c>
      <c r="O140" s="43"/>
      <c r="P140" s="188">
        <f>O140*H140</f>
        <v>0</v>
      </c>
      <c r="Q140" s="188">
        <v>0</v>
      </c>
      <c r="R140" s="188">
        <f>Q140*H140</f>
        <v>0</v>
      </c>
      <c r="S140" s="188">
        <v>0</v>
      </c>
      <c r="T140" s="189">
        <f>S140*H140</f>
        <v>0</v>
      </c>
      <c r="AR140" s="24" t="s">
        <v>222</v>
      </c>
      <c r="AT140" s="24" t="s">
        <v>218</v>
      </c>
      <c r="AU140" s="24" t="s">
        <v>87</v>
      </c>
      <c r="AY140" s="24" t="s">
        <v>216</v>
      </c>
      <c r="BE140" s="190">
        <f>IF(N140="základní",J140,0)</f>
        <v>0</v>
      </c>
      <c r="BF140" s="190">
        <f>IF(N140="snížená",J140,0)</f>
        <v>0</v>
      </c>
      <c r="BG140" s="190">
        <f>IF(N140="zákl. přenesená",J140,0)</f>
        <v>0</v>
      </c>
      <c r="BH140" s="190">
        <f>IF(N140="sníž. přenesená",J140,0)</f>
        <v>0</v>
      </c>
      <c r="BI140" s="190">
        <f>IF(N140="nulová",J140,0)</f>
        <v>0</v>
      </c>
      <c r="BJ140" s="24" t="s">
        <v>85</v>
      </c>
      <c r="BK140" s="190">
        <f>ROUND(I140*H140,2)</f>
        <v>0</v>
      </c>
      <c r="BL140" s="24" t="s">
        <v>222</v>
      </c>
      <c r="BM140" s="24" t="s">
        <v>880</v>
      </c>
    </row>
    <row r="141" spans="2:65" s="12" customFormat="1" ht="13.5">
      <c r="B141" s="200"/>
      <c r="D141" s="201" t="s">
        <v>224</v>
      </c>
      <c r="E141" s="202" t="s">
        <v>790</v>
      </c>
      <c r="F141" s="203" t="s">
        <v>791</v>
      </c>
      <c r="H141" s="204">
        <v>428.9</v>
      </c>
      <c r="I141" s="205"/>
      <c r="L141" s="200"/>
      <c r="M141" s="206"/>
      <c r="N141" s="207"/>
      <c r="O141" s="207"/>
      <c r="P141" s="207"/>
      <c r="Q141" s="207"/>
      <c r="R141" s="207"/>
      <c r="S141" s="207"/>
      <c r="T141" s="208"/>
      <c r="AT141" s="209" t="s">
        <v>224</v>
      </c>
      <c r="AU141" s="209" t="s">
        <v>87</v>
      </c>
      <c r="AV141" s="12" t="s">
        <v>87</v>
      </c>
      <c r="AW141" s="12" t="s">
        <v>41</v>
      </c>
      <c r="AX141" s="12" t="s">
        <v>85</v>
      </c>
      <c r="AY141" s="209" t="s">
        <v>216</v>
      </c>
    </row>
    <row r="142" spans="2:65" s="1" customFormat="1" ht="22.5" customHeight="1">
      <c r="B142" s="178"/>
      <c r="C142" s="229" t="s">
        <v>351</v>
      </c>
      <c r="D142" s="229" t="s">
        <v>404</v>
      </c>
      <c r="E142" s="230" t="s">
        <v>881</v>
      </c>
      <c r="F142" s="231" t="s">
        <v>882</v>
      </c>
      <c r="G142" s="232" t="s">
        <v>393</v>
      </c>
      <c r="H142" s="233">
        <v>1080.828</v>
      </c>
      <c r="I142" s="234"/>
      <c r="J142" s="235">
        <f>ROUND(I142*H142,2)</f>
        <v>0</v>
      </c>
      <c r="K142" s="231" t="s">
        <v>806</v>
      </c>
      <c r="L142" s="236"/>
      <c r="M142" s="237" t="s">
        <v>5</v>
      </c>
      <c r="N142" s="238" t="s">
        <v>48</v>
      </c>
      <c r="O142" s="43"/>
      <c r="P142" s="188">
        <f>O142*H142</f>
        <v>0</v>
      </c>
      <c r="Q142" s="188">
        <v>1</v>
      </c>
      <c r="R142" s="188">
        <f>Q142*H142</f>
        <v>1080.828</v>
      </c>
      <c r="S142" s="188">
        <v>0</v>
      </c>
      <c r="T142" s="189">
        <f>S142*H142</f>
        <v>0</v>
      </c>
      <c r="AR142" s="24" t="s">
        <v>256</v>
      </c>
      <c r="AT142" s="24" t="s">
        <v>404</v>
      </c>
      <c r="AU142" s="24" t="s">
        <v>87</v>
      </c>
      <c r="AY142" s="24" t="s">
        <v>216</v>
      </c>
      <c r="BE142" s="190">
        <f>IF(N142="základní",J142,0)</f>
        <v>0</v>
      </c>
      <c r="BF142" s="190">
        <f>IF(N142="snížená",J142,0)</f>
        <v>0</v>
      </c>
      <c r="BG142" s="190">
        <f>IF(N142="zákl. přenesená",J142,0)</f>
        <v>0</v>
      </c>
      <c r="BH142" s="190">
        <f>IF(N142="sníž. přenesená",J142,0)</f>
        <v>0</v>
      </c>
      <c r="BI142" s="190">
        <f>IF(N142="nulová",J142,0)</f>
        <v>0</v>
      </c>
      <c r="BJ142" s="24" t="s">
        <v>85</v>
      </c>
      <c r="BK142" s="190">
        <f>ROUND(I142*H142,2)</f>
        <v>0</v>
      </c>
      <c r="BL142" s="24" t="s">
        <v>222</v>
      </c>
      <c r="BM142" s="24" t="s">
        <v>883</v>
      </c>
    </row>
    <row r="143" spans="2:65" s="12" customFormat="1" ht="13.5">
      <c r="B143" s="200"/>
      <c r="D143" s="201" t="s">
        <v>224</v>
      </c>
      <c r="E143" s="202" t="s">
        <v>5</v>
      </c>
      <c r="F143" s="203" t="s">
        <v>884</v>
      </c>
      <c r="H143" s="204">
        <v>1080.828</v>
      </c>
      <c r="I143" s="205"/>
      <c r="L143" s="200"/>
      <c r="M143" s="206"/>
      <c r="N143" s="207"/>
      <c r="O143" s="207"/>
      <c r="P143" s="207"/>
      <c r="Q143" s="207"/>
      <c r="R143" s="207"/>
      <c r="S143" s="207"/>
      <c r="T143" s="208"/>
      <c r="AT143" s="209" t="s">
        <v>224</v>
      </c>
      <c r="AU143" s="209" t="s">
        <v>87</v>
      </c>
      <c r="AV143" s="12" t="s">
        <v>87</v>
      </c>
      <c r="AW143" s="12" t="s">
        <v>41</v>
      </c>
      <c r="AX143" s="12" t="s">
        <v>85</v>
      </c>
      <c r="AY143" s="209" t="s">
        <v>216</v>
      </c>
    </row>
    <row r="144" spans="2:65" s="1" customFormat="1" ht="22.5" customHeight="1">
      <c r="B144" s="178"/>
      <c r="C144" s="179" t="s">
        <v>356</v>
      </c>
      <c r="D144" s="179" t="s">
        <v>218</v>
      </c>
      <c r="E144" s="180" t="s">
        <v>885</v>
      </c>
      <c r="F144" s="181" t="s">
        <v>886</v>
      </c>
      <c r="G144" s="182" t="s">
        <v>236</v>
      </c>
      <c r="H144" s="183">
        <v>859.6</v>
      </c>
      <c r="I144" s="184"/>
      <c r="J144" s="185">
        <f>ROUND(I144*H144,2)</f>
        <v>0</v>
      </c>
      <c r="K144" s="181" t="s">
        <v>5</v>
      </c>
      <c r="L144" s="42"/>
      <c r="M144" s="186" t="s">
        <v>5</v>
      </c>
      <c r="N144" s="187" t="s">
        <v>48</v>
      </c>
      <c r="O144" s="43"/>
      <c r="P144" s="188">
        <f>O144*H144</f>
        <v>0</v>
      </c>
      <c r="Q144" s="188">
        <v>0</v>
      </c>
      <c r="R144" s="188">
        <f>Q144*H144</f>
        <v>0</v>
      </c>
      <c r="S144" s="188">
        <v>0</v>
      </c>
      <c r="T144" s="189">
        <f>S144*H144</f>
        <v>0</v>
      </c>
      <c r="AR144" s="24" t="s">
        <v>222</v>
      </c>
      <c r="AT144" s="24" t="s">
        <v>218</v>
      </c>
      <c r="AU144" s="24" t="s">
        <v>87</v>
      </c>
      <c r="AY144" s="24" t="s">
        <v>216</v>
      </c>
      <c r="BE144" s="190">
        <f>IF(N144="základní",J144,0)</f>
        <v>0</v>
      </c>
      <c r="BF144" s="190">
        <f>IF(N144="snížená",J144,0)</f>
        <v>0</v>
      </c>
      <c r="BG144" s="190">
        <f>IF(N144="zákl. přenesená",J144,0)</f>
        <v>0</v>
      </c>
      <c r="BH144" s="190">
        <f>IF(N144="sníž. přenesená",J144,0)</f>
        <v>0</v>
      </c>
      <c r="BI144" s="190">
        <f>IF(N144="nulová",J144,0)</f>
        <v>0</v>
      </c>
      <c r="BJ144" s="24" t="s">
        <v>85</v>
      </c>
      <c r="BK144" s="190">
        <f>ROUND(I144*H144,2)</f>
        <v>0</v>
      </c>
      <c r="BL144" s="24" t="s">
        <v>222</v>
      </c>
      <c r="BM144" s="24" t="s">
        <v>887</v>
      </c>
    </row>
    <row r="145" spans="2:65" s="10" customFormat="1" ht="29.85" customHeight="1">
      <c r="B145" s="164"/>
      <c r="D145" s="175" t="s">
        <v>76</v>
      </c>
      <c r="E145" s="176" t="s">
        <v>233</v>
      </c>
      <c r="F145" s="176" t="s">
        <v>888</v>
      </c>
      <c r="I145" s="167"/>
      <c r="J145" s="177">
        <f>BK145</f>
        <v>0</v>
      </c>
      <c r="L145" s="164"/>
      <c r="M145" s="169"/>
      <c r="N145" s="170"/>
      <c r="O145" s="170"/>
      <c r="P145" s="171">
        <f>SUM(P146:P147)</f>
        <v>0</v>
      </c>
      <c r="Q145" s="170"/>
      <c r="R145" s="171">
        <f>SUM(R146:R147)</f>
        <v>0</v>
      </c>
      <c r="S145" s="170"/>
      <c r="T145" s="172">
        <f>SUM(T146:T147)</f>
        <v>0</v>
      </c>
      <c r="AR145" s="165" t="s">
        <v>85</v>
      </c>
      <c r="AT145" s="173" t="s">
        <v>76</v>
      </c>
      <c r="AU145" s="173" t="s">
        <v>85</v>
      </c>
      <c r="AY145" s="165" t="s">
        <v>216</v>
      </c>
      <c r="BK145" s="174">
        <f>SUM(BK146:BK147)</f>
        <v>0</v>
      </c>
    </row>
    <row r="146" spans="2:65" s="1" customFormat="1" ht="22.5" customHeight="1">
      <c r="B146" s="178"/>
      <c r="C146" s="179" t="s">
        <v>360</v>
      </c>
      <c r="D146" s="179" t="s">
        <v>218</v>
      </c>
      <c r="E146" s="180" t="s">
        <v>889</v>
      </c>
      <c r="F146" s="181" t="s">
        <v>890</v>
      </c>
      <c r="G146" s="182" t="s">
        <v>281</v>
      </c>
      <c r="H146" s="183">
        <v>789.2</v>
      </c>
      <c r="I146" s="184"/>
      <c r="J146" s="185">
        <f>ROUND(I146*H146,2)</f>
        <v>0</v>
      </c>
      <c r="K146" s="181" t="s">
        <v>806</v>
      </c>
      <c r="L146" s="42"/>
      <c r="M146" s="186" t="s">
        <v>5</v>
      </c>
      <c r="N146" s="187" t="s">
        <v>48</v>
      </c>
      <c r="O146" s="43"/>
      <c r="P146" s="188">
        <f>O146*H146</f>
        <v>0</v>
      </c>
      <c r="Q146" s="188">
        <v>0</v>
      </c>
      <c r="R146" s="188">
        <f>Q146*H146</f>
        <v>0</v>
      </c>
      <c r="S146" s="188">
        <v>0</v>
      </c>
      <c r="T146" s="189">
        <f>S146*H146</f>
        <v>0</v>
      </c>
      <c r="AR146" s="24" t="s">
        <v>222</v>
      </c>
      <c r="AT146" s="24" t="s">
        <v>218</v>
      </c>
      <c r="AU146" s="24" t="s">
        <v>87</v>
      </c>
      <c r="AY146" s="24" t="s">
        <v>216</v>
      </c>
      <c r="BE146" s="190">
        <f>IF(N146="základní",J146,0)</f>
        <v>0</v>
      </c>
      <c r="BF146" s="190">
        <f>IF(N146="snížená",J146,0)</f>
        <v>0</v>
      </c>
      <c r="BG146" s="190">
        <f>IF(N146="zákl. přenesená",J146,0)</f>
        <v>0</v>
      </c>
      <c r="BH146" s="190">
        <f>IF(N146="sníž. přenesená",J146,0)</f>
        <v>0</v>
      </c>
      <c r="BI146" s="190">
        <f>IF(N146="nulová",J146,0)</f>
        <v>0</v>
      </c>
      <c r="BJ146" s="24" t="s">
        <v>85</v>
      </c>
      <c r="BK146" s="190">
        <f>ROUND(I146*H146,2)</f>
        <v>0</v>
      </c>
      <c r="BL146" s="24" t="s">
        <v>222</v>
      </c>
      <c r="BM146" s="24" t="s">
        <v>891</v>
      </c>
    </row>
    <row r="147" spans="2:65" s="12" customFormat="1" ht="13.5">
      <c r="B147" s="200"/>
      <c r="D147" s="192" t="s">
        <v>224</v>
      </c>
      <c r="E147" s="209" t="s">
        <v>5</v>
      </c>
      <c r="F147" s="210" t="s">
        <v>892</v>
      </c>
      <c r="H147" s="211">
        <v>789.2</v>
      </c>
      <c r="I147" s="205"/>
      <c r="L147" s="200"/>
      <c r="M147" s="206"/>
      <c r="N147" s="207"/>
      <c r="O147" s="207"/>
      <c r="P147" s="207"/>
      <c r="Q147" s="207"/>
      <c r="R147" s="207"/>
      <c r="S147" s="207"/>
      <c r="T147" s="208"/>
      <c r="AT147" s="209" t="s">
        <v>224</v>
      </c>
      <c r="AU147" s="209" t="s">
        <v>87</v>
      </c>
      <c r="AV147" s="12" t="s">
        <v>87</v>
      </c>
      <c r="AW147" s="12" t="s">
        <v>41</v>
      </c>
      <c r="AX147" s="12" t="s">
        <v>85</v>
      </c>
      <c r="AY147" s="209" t="s">
        <v>216</v>
      </c>
    </row>
    <row r="148" spans="2:65" s="10" customFormat="1" ht="29.85" customHeight="1">
      <c r="B148" s="164"/>
      <c r="D148" s="175" t="s">
        <v>76</v>
      </c>
      <c r="E148" s="176" t="s">
        <v>222</v>
      </c>
      <c r="F148" s="176" t="s">
        <v>893</v>
      </c>
      <c r="I148" s="167"/>
      <c r="J148" s="177">
        <f>BK148</f>
        <v>0</v>
      </c>
      <c r="L148" s="164"/>
      <c r="M148" s="169"/>
      <c r="N148" s="170"/>
      <c r="O148" s="170"/>
      <c r="P148" s="171">
        <f>P149</f>
        <v>0</v>
      </c>
      <c r="Q148" s="170"/>
      <c r="R148" s="171">
        <f>R149</f>
        <v>443.44900000000001</v>
      </c>
      <c r="S148" s="170"/>
      <c r="T148" s="172">
        <f>T149</f>
        <v>0</v>
      </c>
      <c r="AR148" s="165" t="s">
        <v>85</v>
      </c>
      <c r="AT148" s="173" t="s">
        <v>76</v>
      </c>
      <c r="AU148" s="173" t="s">
        <v>85</v>
      </c>
      <c r="AY148" s="165" t="s">
        <v>216</v>
      </c>
      <c r="BK148" s="174">
        <f>BK149</f>
        <v>0</v>
      </c>
    </row>
    <row r="149" spans="2:65" s="1" customFormat="1" ht="22.5" customHeight="1">
      <c r="B149" s="178"/>
      <c r="C149" s="179" t="s">
        <v>365</v>
      </c>
      <c r="D149" s="179" t="s">
        <v>218</v>
      </c>
      <c r="E149" s="180" t="s">
        <v>894</v>
      </c>
      <c r="F149" s="181" t="s">
        <v>895</v>
      </c>
      <c r="G149" s="182" t="s">
        <v>293</v>
      </c>
      <c r="H149" s="183">
        <v>198.5</v>
      </c>
      <c r="I149" s="184"/>
      <c r="J149" s="185">
        <f>ROUND(I149*H149,2)</f>
        <v>0</v>
      </c>
      <c r="K149" s="181" t="s">
        <v>806</v>
      </c>
      <c r="L149" s="42"/>
      <c r="M149" s="186" t="s">
        <v>5</v>
      </c>
      <c r="N149" s="187" t="s">
        <v>48</v>
      </c>
      <c r="O149" s="43"/>
      <c r="P149" s="188">
        <f>O149*H149</f>
        <v>0</v>
      </c>
      <c r="Q149" s="188">
        <v>2.234</v>
      </c>
      <c r="R149" s="188">
        <f>Q149*H149</f>
        <v>443.44900000000001</v>
      </c>
      <c r="S149" s="188">
        <v>0</v>
      </c>
      <c r="T149" s="189">
        <f>S149*H149</f>
        <v>0</v>
      </c>
      <c r="AR149" s="24" t="s">
        <v>222</v>
      </c>
      <c r="AT149" s="24" t="s">
        <v>218</v>
      </c>
      <c r="AU149" s="24" t="s">
        <v>87</v>
      </c>
      <c r="AY149" s="24" t="s">
        <v>216</v>
      </c>
      <c r="BE149" s="190">
        <f>IF(N149="základní",J149,0)</f>
        <v>0</v>
      </c>
      <c r="BF149" s="190">
        <f>IF(N149="snížená",J149,0)</f>
        <v>0</v>
      </c>
      <c r="BG149" s="190">
        <f>IF(N149="zákl. přenesená",J149,0)</f>
        <v>0</v>
      </c>
      <c r="BH149" s="190">
        <f>IF(N149="sníž. přenesená",J149,0)</f>
        <v>0</v>
      </c>
      <c r="BI149" s="190">
        <f>IF(N149="nulová",J149,0)</f>
        <v>0</v>
      </c>
      <c r="BJ149" s="24" t="s">
        <v>85</v>
      </c>
      <c r="BK149" s="190">
        <f>ROUND(I149*H149,2)</f>
        <v>0</v>
      </c>
      <c r="BL149" s="24" t="s">
        <v>222</v>
      </c>
      <c r="BM149" s="24" t="s">
        <v>896</v>
      </c>
    </row>
    <row r="150" spans="2:65" s="10" customFormat="1" ht="29.85" customHeight="1">
      <c r="B150" s="164"/>
      <c r="D150" s="175" t="s">
        <v>76</v>
      </c>
      <c r="E150" s="176" t="s">
        <v>256</v>
      </c>
      <c r="F150" s="176" t="s">
        <v>550</v>
      </c>
      <c r="I150" s="167"/>
      <c r="J150" s="177">
        <f>BK150</f>
        <v>0</v>
      </c>
      <c r="L150" s="164"/>
      <c r="M150" s="169"/>
      <c r="N150" s="170"/>
      <c r="O150" s="170"/>
      <c r="P150" s="171">
        <f>SUM(P151:P219)</f>
        <v>0</v>
      </c>
      <c r="Q150" s="170"/>
      <c r="R150" s="171">
        <f>SUM(R151:R219)</f>
        <v>170.19894085999999</v>
      </c>
      <c r="S150" s="170"/>
      <c r="T150" s="172">
        <f>SUM(T151:T219)</f>
        <v>0</v>
      </c>
      <c r="AR150" s="165" t="s">
        <v>85</v>
      </c>
      <c r="AT150" s="173" t="s">
        <v>76</v>
      </c>
      <c r="AU150" s="173" t="s">
        <v>85</v>
      </c>
      <c r="AY150" s="165" t="s">
        <v>216</v>
      </c>
      <c r="BK150" s="174">
        <f>SUM(BK151:BK219)</f>
        <v>0</v>
      </c>
    </row>
    <row r="151" spans="2:65" s="1" customFormat="1" ht="22.5" customHeight="1">
      <c r="B151" s="178"/>
      <c r="C151" s="179" t="s">
        <v>370</v>
      </c>
      <c r="D151" s="179" t="s">
        <v>218</v>
      </c>
      <c r="E151" s="180" t="s">
        <v>897</v>
      </c>
      <c r="F151" s="181" t="s">
        <v>898</v>
      </c>
      <c r="G151" s="182" t="s">
        <v>221</v>
      </c>
      <c r="H151" s="183">
        <v>32</v>
      </c>
      <c r="I151" s="184"/>
      <c r="J151" s="185">
        <f>ROUND(I151*H151,2)</f>
        <v>0</v>
      </c>
      <c r="K151" s="181" t="s">
        <v>806</v>
      </c>
      <c r="L151" s="42"/>
      <c r="M151" s="186" t="s">
        <v>5</v>
      </c>
      <c r="N151" s="187" t="s">
        <v>48</v>
      </c>
      <c r="O151" s="43"/>
      <c r="P151" s="188">
        <f>O151*H151</f>
        <v>0</v>
      </c>
      <c r="Q151" s="188">
        <v>6.8640000000000007E-2</v>
      </c>
      <c r="R151" s="188">
        <f>Q151*H151</f>
        <v>2.1964800000000002</v>
      </c>
      <c r="S151" s="188">
        <v>0</v>
      </c>
      <c r="T151" s="189">
        <f>S151*H151</f>
        <v>0</v>
      </c>
      <c r="AR151" s="24" t="s">
        <v>222</v>
      </c>
      <c r="AT151" s="24" t="s">
        <v>218</v>
      </c>
      <c r="AU151" s="24" t="s">
        <v>87</v>
      </c>
      <c r="AY151" s="24" t="s">
        <v>216</v>
      </c>
      <c r="BE151" s="190">
        <f>IF(N151="základní",J151,0)</f>
        <v>0</v>
      </c>
      <c r="BF151" s="190">
        <f>IF(N151="snížená",J151,0)</f>
        <v>0</v>
      </c>
      <c r="BG151" s="190">
        <f>IF(N151="zákl. přenesená",J151,0)</f>
        <v>0</v>
      </c>
      <c r="BH151" s="190">
        <f>IF(N151="sníž. přenesená",J151,0)</f>
        <v>0</v>
      </c>
      <c r="BI151" s="190">
        <f>IF(N151="nulová",J151,0)</f>
        <v>0</v>
      </c>
      <c r="BJ151" s="24" t="s">
        <v>85</v>
      </c>
      <c r="BK151" s="190">
        <f>ROUND(I151*H151,2)</f>
        <v>0</v>
      </c>
      <c r="BL151" s="24" t="s">
        <v>222</v>
      </c>
      <c r="BM151" s="24" t="s">
        <v>899</v>
      </c>
    </row>
    <row r="152" spans="2:65" s="1" customFormat="1" ht="31.5" customHeight="1">
      <c r="B152" s="178"/>
      <c r="C152" s="179" t="s">
        <v>376</v>
      </c>
      <c r="D152" s="179" t="s">
        <v>218</v>
      </c>
      <c r="E152" s="180" t="s">
        <v>900</v>
      </c>
      <c r="F152" s="181" t="s">
        <v>901</v>
      </c>
      <c r="G152" s="182" t="s">
        <v>281</v>
      </c>
      <c r="H152" s="183">
        <v>121.3</v>
      </c>
      <c r="I152" s="184"/>
      <c r="J152" s="185">
        <f>ROUND(I152*H152,2)</f>
        <v>0</v>
      </c>
      <c r="K152" s="181" t="s">
        <v>806</v>
      </c>
      <c r="L152" s="42"/>
      <c r="M152" s="186" t="s">
        <v>5</v>
      </c>
      <c r="N152" s="187" t="s">
        <v>48</v>
      </c>
      <c r="O152" s="43"/>
      <c r="P152" s="188">
        <f>O152*H152</f>
        <v>0</v>
      </c>
      <c r="Q152" s="188">
        <v>4.0000000000000003E-5</v>
      </c>
      <c r="R152" s="188">
        <f>Q152*H152</f>
        <v>4.8520000000000004E-3</v>
      </c>
      <c r="S152" s="188">
        <v>0</v>
      </c>
      <c r="T152" s="189">
        <f>S152*H152</f>
        <v>0</v>
      </c>
      <c r="AR152" s="24" t="s">
        <v>222</v>
      </c>
      <c r="AT152" s="24" t="s">
        <v>218</v>
      </c>
      <c r="AU152" s="24" t="s">
        <v>87</v>
      </c>
      <c r="AY152" s="24" t="s">
        <v>216</v>
      </c>
      <c r="BE152" s="190">
        <f>IF(N152="základní",J152,0)</f>
        <v>0</v>
      </c>
      <c r="BF152" s="190">
        <f>IF(N152="snížená",J152,0)</f>
        <v>0</v>
      </c>
      <c r="BG152" s="190">
        <f>IF(N152="zákl. přenesená",J152,0)</f>
        <v>0</v>
      </c>
      <c r="BH152" s="190">
        <f>IF(N152="sníž. přenesená",J152,0)</f>
        <v>0</v>
      </c>
      <c r="BI152" s="190">
        <f>IF(N152="nulová",J152,0)</f>
        <v>0</v>
      </c>
      <c r="BJ152" s="24" t="s">
        <v>85</v>
      </c>
      <c r="BK152" s="190">
        <f>ROUND(I152*H152,2)</f>
        <v>0</v>
      </c>
      <c r="BL152" s="24" t="s">
        <v>222</v>
      </c>
      <c r="BM152" s="24" t="s">
        <v>902</v>
      </c>
    </row>
    <row r="153" spans="2:65" s="12" customFormat="1" ht="13.5">
      <c r="B153" s="200"/>
      <c r="D153" s="201" t="s">
        <v>224</v>
      </c>
      <c r="E153" s="202" t="s">
        <v>784</v>
      </c>
      <c r="F153" s="203" t="s">
        <v>785</v>
      </c>
      <c r="H153" s="204">
        <v>121.3</v>
      </c>
      <c r="I153" s="205"/>
      <c r="L153" s="200"/>
      <c r="M153" s="206"/>
      <c r="N153" s="207"/>
      <c r="O153" s="207"/>
      <c r="P153" s="207"/>
      <c r="Q153" s="207"/>
      <c r="R153" s="207"/>
      <c r="S153" s="207"/>
      <c r="T153" s="208"/>
      <c r="AT153" s="209" t="s">
        <v>224</v>
      </c>
      <c r="AU153" s="209" t="s">
        <v>87</v>
      </c>
      <c r="AV153" s="12" t="s">
        <v>87</v>
      </c>
      <c r="AW153" s="12" t="s">
        <v>41</v>
      </c>
      <c r="AX153" s="12" t="s">
        <v>85</v>
      </c>
      <c r="AY153" s="209" t="s">
        <v>216</v>
      </c>
    </row>
    <row r="154" spans="2:65" s="1" customFormat="1" ht="22.5" customHeight="1">
      <c r="B154" s="178"/>
      <c r="C154" s="229" t="s">
        <v>381</v>
      </c>
      <c r="D154" s="229" t="s">
        <v>404</v>
      </c>
      <c r="E154" s="230" t="s">
        <v>903</v>
      </c>
      <c r="F154" s="231" t="s">
        <v>904</v>
      </c>
      <c r="G154" s="232" t="s">
        <v>281</v>
      </c>
      <c r="H154" s="233">
        <v>124.967</v>
      </c>
      <c r="I154" s="234"/>
      <c r="J154" s="235">
        <f>ROUND(I154*H154,2)</f>
        <v>0</v>
      </c>
      <c r="K154" s="231" t="s">
        <v>806</v>
      </c>
      <c r="L154" s="236"/>
      <c r="M154" s="237" t="s">
        <v>5</v>
      </c>
      <c r="N154" s="238" t="s">
        <v>48</v>
      </c>
      <c r="O154" s="43"/>
      <c r="P154" s="188">
        <f>O154*H154</f>
        <v>0</v>
      </c>
      <c r="Q154" s="188">
        <v>4.2999999999999997E-2</v>
      </c>
      <c r="R154" s="188">
        <f>Q154*H154</f>
        <v>5.3735809999999997</v>
      </c>
      <c r="S154" s="188">
        <v>0</v>
      </c>
      <c r="T154" s="189">
        <f>S154*H154</f>
        <v>0</v>
      </c>
      <c r="AR154" s="24" t="s">
        <v>256</v>
      </c>
      <c r="AT154" s="24" t="s">
        <v>404</v>
      </c>
      <c r="AU154" s="24" t="s">
        <v>87</v>
      </c>
      <c r="AY154" s="24" t="s">
        <v>216</v>
      </c>
      <c r="BE154" s="190">
        <f>IF(N154="základní",J154,0)</f>
        <v>0</v>
      </c>
      <c r="BF154" s="190">
        <f>IF(N154="snížená",J154,0)</f>
        <v>0</v>
      </c>
      <c r="BG154" s="190">
        <f>IF(N154="zákl. přenesená",J154,0)</f>
        <v>0</v>
      </c>
      <c r="BH154" s="190">
        <f>IF(N154="sníž. přenesená",J154,0)</f>
        <v>0</v>
      </c>
      <c r="BI154" s="190">
        <f>IF(N154="nulová",J154,0)</f>
        <v>0</v>
      </c>
      <c r="BJ154" s="24" t="s">
        <v>85</v>
      </c>
      <c r="BK154" s="190">
        <f>ROUND(I154*H154,2)</f>
        <v>0</v>
      </c>
      <c r="BL154" s="24" t="s">
        <v>222</v>
      </c>
      <c r="BM154" s="24" t="s">
        <v>905</v>
      </c>
    </row>
    <row r="155" spans="2:65" s="12" customFormat="1" ht="13.5">
      <c r="B155" s="200"/>
      <c r="D155" s="192" t="s">
        <v>224</v>
      </c>
      <c r="E155" s="209" t="s">
        <v>5</v>
      </c>
      <c r="F155" s="210" t="s">
        <v>906</v>
      </c>
      <c r="H155" s="211">
        <v>123.12</v>
      </c>
      <c r="I155" s="205"/>
      <c r="L155" s="200"/>
      <c r="M155" s="206"/>
      <c r="N155" s="207"/>
      <c r="O155" s="207"/>
      <c r="P155" s="207"/>
      <c r="Q155" s="207"/>
      <c r="R155" s="207"/>
      <c r="S155" s="207"/>
      <c r="T155" s="208"/>
      <c r="AT155" s="209" t="s">
        <v>224</v>
      </c>
      <c r="AU155" s="209" t="s">
        <v>87</v>
      </c>
      <c r="AV155" s="12" t="s">
        <v>87</v>
      </c>
      <c r="AW155" s="12" t="s">
        <v>41</v>
      </c>
      <c r="AX155" s="12" t="s">
        <v>77</v>
      </c>
      <c r="AY155" s="209" t="s">
        <v>216</v>
      </c>
    </row>
    <row r="156" spans="2:65" s="12" customFormat="1" ht="13.5">
      <c r="B156" s="200"/>
      <c r="D156" s="201" t="s">
        <v>224</v>
      </c>
      <c r="E156" s="202" t="s">
        <v>5</v>
      </c>
      <c r="F156" s="203" t="s">
        <v>907</v>
      </c>
      <c r="H156" s="204">
        <v>124.967</v>
      </c>
      <c r="I156" s="205"/>
      <c r="L156" s="200"/>
      <c r="M156" s="206"/>
      <c r="N156" s="207"/>
      <c r="O156" s="207"/>
      <c r="P156" s="207"/>
      <c r="Q156" s="207"/>
      <c r="R156" s="207"/>
      <c r="S156" s="207"/>
      <c r="T156" s="208"/>
      <c r="AT156" s="209" t="s">
        <v>224</v>
      </c>
      <c r="AU156" s="209" t="s">
        <v>87</v>
      </c>
      <c r="AV156" s="12" t="s">
        <v>87</v>
      </c>
      <c r="AW156" s="12" t="s">
        <v>41</v>
      </c>
      <c r="AX156" s="12" t="s">
        <v>85</v>
      </c>
      <c r="AY156" s="209" t="s">
        <v>216</v>
      </c>
    </row>
    <row r="157" spans="2:65" s="1" customFormat="1" ht="31.5" customHeight="1">
      <c r="B157" s="178"/>
      <c r="C157" s="179" t="s">
        <v>386</v>
      </c>
      <c r="D157" s="179" t="s">
        <v>218</v>
      </c>
      <c r="E157" s="180" t="s">
        <v>908</v>
      </c>
      <c r="F157" s="181" t="s">
        <v>909</v>
      </c>
      <c r="G157" s="182" t="s">
        <v>281</v>
      </c>
      <c r="H157" s="183">
        <v>389.4</v>
      </c>
      <c r="I157" s="184"/>
      <c r="J157" s="185">
        <f>ROUND(I157*H157,2)</f>
        <v>0</v>
      </c>
      <c r="K157" s="181" t="s">
        <v>806</v>
      </c>
      <c r="L157" s="42"/>
      <c r="M157" s="186" t="s">
        <v>5</v>
      </c>
      <c r="N157" s="187" t="s">
        <v>48</v>
      </c>
      <c r="O157" s="43"/>
      <c r="P157" s="188">
        <f>O157*H157</f>
        <v>0</v>
      </c>
      <c r="Q157" s="188">
        <v>8.0000000000000007E-5</v>
      </c>
      <c r="R157" s="188">
        <f>Q157*H157</f>
        <v>3.1151999999999999E-2</v>
      </c>
      <c r="S157" s="188">
        <v>0</v>
      </c>
      <c r="T157" s="189">
        <f>S157*H157</f>
        <v>0</v>
      </c>
      <c r="AR157" s="24" t="s">
        <v>222</v>
      </c>
      <c r="AT157" s="24" t="s">
        <v>218</v>
      </c>
      <c r="AU157" s="24" t="s">
        <v>87</v>
      </c>
      <c r="AY157" s="24" t="s">
        <v>216</v>
      </c>
      <c r="BE157" s="190">
        <f>IF(N157="základní",J157,0)</f>
        <v>0</v>
      </c>
      <c r="BF157" s="190">
        <f>IF(N157="snížená",J157,0)</f>
        <v>0</v>
      </c>
      <c r="BG157" s="190">
        <f>IF(N157="zákl. přenesená",J157,0)</f>
        <v>0</v>
      </c>
      <c r="BH157" s="190">
        <f>IF(N157="sníž. přenesená",J157,0)</f>
        <v>0</v>
      </c>
      <c r="BI157" s="190">
        <f>IF(N157="nulová",J157,0)</f>
        <v>0</v>
      </c>
      <c r="BJ157" s="24" t="s">
        <v>85</v>
      </c>
      <c r="BK157" s="190">
        <f>ROUND(I157*H157,2)</f>
        <v>0</v>
      </c>
      <c r="BL157" s="24" t="s">
        <v>222</v>
      </c>
      <c r="BM157" s="24" t="s">
        <v>910</v>
      </c>
    </row>
    <row r="158" spans="2:65" s="12" customFormat="1" ht="13.5">
      <c r="B158" s="200"/>
      <c r="D158" s="201" t="s">
        <v>224</v>
      </c>
      <c r="E158" s="202" t="s">
        <v>786</v>
      </c>
      <c r="F158" s="203" t="s">
        <v>787</v>
      </c>
      <c r="H158" s="204">
        <v>389.4</v>
      </c>
      <c r="I158" s="205"/>
      <c r="L158" s="200"/>
      <c r="M158" s="206"/>
      <c r="N158" s="207"/>
      <c r="O158" s="207"/>
      <c r="P158" s="207"/>
      <c r="Q158" s="207"/>
      <c r="R158" s="207"/>
      <c r="S158" s="207"/>
      <c r="T158" s="208"/>
      <c r="AT158" s="209" t="s">
        <v>224</v>
      </c>
      <c r="AU158" s="209" t="s">
        <v>87</v>
      </c>
      <c r="AV158" s="12" t="s">
        <v>87</v>
      </c>
      <c r="AW158" s="12" t="s">
        <v>41</v>
      </c>
      <c r="AX158" s="12" t="s">
        <v>85</v>
      </c>
      <c r="AY158" s="209" t="s">
        <v>216</v>
      </c>
    </row>
    <row r="159" spans="2:65" s="1" customFormat="1" ht="22.5" customHeight="1">
      <c r="B159" s="178"/>
      <c r="C159" s="229" t="s">
        <v>390</v>
      </c>
      <c r="D159" s="229" t="s">
        <v>404</v>
      </c>
      <c r="E159" s="230" t="s">
        <v>911</v>
      </c>
      <c r="F159" s="231" t="s">
        <v>912</v>
      </c>
      <c r="G159" s="232" t="s">
        <v>281</v>
      </c>
      <c r="H159" s="233">
        <v>401.17</v>
      </c>
      <c r="I159" s="234"/>
      <c r="J159" s="235">
        <f>ROUND(I159*H159,2)</f>
        <v>0</v>
      </c>
      <c r="K159" s="231" t="s">
        <v>806</v>
      </c>
      <c r="L159" s="236"/>
      <c r="M159" s="237" t="s">
        <v>5</v>
      </c>
      <c r="N159" s="238" t="s">
        <v>48</v>
      </c>
      <c r="O159" s="43"/>
      <c r="P159" s="188">
        <f>O159*H159</f>
        <v>0</v>
      </c>
      <c r="Q159" s="188">
        <v>0.1</v>
      </c>
      <c r="R159" s="188">
        <f>Q159*H159</f>
        <v>40.117000000000004</v>
      </c>
      <c r="S159" s="188">
        <v>0</v>
      </c>
      <c r="T159" s="189">
        <f>S159*H159</f>
        <v>0</v>
      </c>
      <c r="AR159" s="24" t="s">
        <v>256</v>
      </c>
      <c r="AT159" s="24" t="s">
        <v>404</v>
      </c>
      <c r="AU159" s="24" t="s">
        <v>87</v>
      </c>
      <c r="AY159" s="24" t="s">
        <v>216</v>
      </c>
      <c r="BE159" s="190">
        <f>IF(N159="základní",J159,0)</f>
        <v>0</v>
      </c>
      <c r="BF159" s="190">
        <f>IF(N159="snížená",J159,0)</f>
        <v>0</v>
      </c>
      <c r="BG159" s="190">
        <f>IF(N159="zákl. přenesená",J159,0)</f>
        <v>0</v>
      </c>
      <c r="BH159" s="190">
        <f>IF(N159="sníž. přenesená",J159,0)</f>
        <v>0</v>
      </c>
      <c r="BI159" s="190">
        <f>IF(N159="nulová",J159,0)</f>
        <v>0</v>
      </c>
      <c r="BJ159" s="24" t="s">
        <v>85</v>
      </c>
      <c r="BK159" s="190">
        <f>ROUND(I159*H159,2)</f>
        <v>0</v>
      </c>
      <c r="BL159" s="24" t="s">
        <v>222</v>
      </c>
      <c r="BM159" s="24" t="s">
        <v>913</v>
      </c>
    </row>
    <row r="160" spans="2:65" s="12" customFormat="1" ht="13.5">
      <c r="B160" s="200"/>
      <c r="D160" s="192" t="s">
        <v>224</v>
      </c>
      <c r="E160" s="209" t="s">
        <v>5</v>
      </c>
      <c r="F160" s="210" t="s">
        <v>914</v>
      </c>
      <c r="H160" s="211">
        <v>395.24099999999999</v>
      </c>
      <c r="I160" s="205"/>
      <c r="L160" s="200"/>
      <c r="M160" s="206"/>
      <c r="N160" s="207"/>
      <c r="O160" s="207"/>
      <c r="P160" s="207"/>
      <c r="Q160" s="207"/>
      <c r="R160" s="207"/>
      <c r="S160" s="207"/>
      <c r="T160" s="208"/>
      <c r="AT160" s="209" t="s">
        <v>224</v>
      </c>
      <c r="AU160" s="209" t="s">
        <v>87</v>
      </c>
      <c r="AV160" s="12" t="s">
        <v>87</v>
      </c>
      <c r="AW160" s="12" t="s">
        <v>41</v>
      </c>
      <c r="AX160" s="12" t="s">
        <v>77</v>
      </c>
      <c r="AY160" s="209" t="s">
        <v>216</v>
      </c>
    </row>
    <row r="161" spans="2:65" s="12" customFormat="1" ht="13.5">
      <c r="B161" s="200"/>
      <c r="D161" s="201" t="s">
        <v>224</v>
      </c>
      <c r="E161" s="202" t="s">
        <v>5</v>
      </c>
      <c r="F161" s="203" t="s">
        <v>915</v>
      </c>
      <c r="H161" s="204">
        <v>401.17</v>
      </c>
      <c r="I161" s="205"/>
      <c r="L161" s="200"/>
      <c r="M161" s="206"/>
      <c r="N161" s="207"/>
      <c r="O161" s="207"/>
      <c r="P161" s="207"/>
      <c r="Q161" s="207"/>
      <c r="R161" s="207"/>
      <c r="S161" s="207"/>
      <c r="T161" s="208"/>
      <c r="AT161" s="209" t="s">
        <v>224</v>
      </c>
      <c r="AU161" s="209" t="s">
        <v>87</v>
      </c>
      <c r="AV161" s="12" t="s">
        <v>87</v>
      </c>
      <c r="AW161" s="12" t="s">
        <v>41</v>
      </c>
      <c r="AX161" s="12" t="s">
        <v>85</v>
      </c>
      <c r="AY161" s="209" t="s">
        <v>216</v>
      </c>
    </row>
    <row r="162" spans="2:65" s="1" customFormat="1" ht="31.5" customHeight="1">
      <c r="B162" s="178"/>
      <c r="C162" s="179" t="s">
        <v>396</v>
      </c>
      <c r="D162" s="179" t="s">
        <v>218</v>
      </c>
      <c r="E162" s="180" t="s">
        <v>916</v>
      </c>
      <c r="F162" s="181" t="s">
        <v>917</v>
      </c>
      <c r="G162" s="182" t="s">
        <v>221</v>
      </c>
      <c r="H162" s="183">
        <v>2</v>
      </c>
      <c r="I162" s="184"/>
      <c r="J162" s="185">
        <f>ROUND(I162*H162,2)</f>
        <v>0</v>
      </c>
      <c r="K162" s="181" t="s">
        <v>806</v>
      </c>
      <c r="L162" s="42"/>
      <c r="M162" s="186" t="s">
        <v>5</v>
      </c>
      <c r="N162" s="187" t="s">
        <v>48</v>
      </c>
      <c r="O162" s="43"/>
      <c r="P162" s="188">
        <f>O162*H162</f>
        <v>0</v>
      </c>
      <c r="Q162" s="188">
        <v>1.75E-3</v>
      </c>
      <c r="R162" s="188">
        <f>Q162*H162</f>
        <v>3.5000000000000001E-3</v>
      </c>
      <c r="S162" s="188">
        <v>0</v>
      </c>
      <c r="T162" s="189">
        <f>S162*H162</f>
        <v>0</v>
      </c>
      <c r="AR162" s="24" t="s">
        <v>222</v>
      </c>
      <c r="AT162" s="24" t="s">
        <v>218</v>
      </c>
      <c r="AU162" s="24" t="s">
        <v>87</v>
      </c>
      <c r="AY162" s="24" t="s">
        <v>216</v>
      </c>
      <c r="BE162" s="190">
        <f>IF(N162="základní",J162,0)</f>
        <v>0</v>
      </c>
      <c r="BF162" s="190">
        <f>IF(N162="snížená",J162,0)</f>
        <v>0</v>
      </c>
      <c r="BG162" s="190">
        <f>IF(N162="zákl. přenesená",J162,0)</f>
        <v>0</v>
      </c>
      <c r="BH162" s="190">
        <f>IF(N162="sníž. přenesená",J162,0)</f>
        <v>0</v>
      </c>
      <c r="BI162" s="190">
        <f>IF(N162="nulová",J162,0)</f>
        <v>0</v>
      </c>
      <c r="BJ162" s="24" t="s">
        <v>85</v>
      </c>
      <c r="BK162" s="190">
        <f>ROUND(I162*H162,2)</f>
        <v>0</v>
      </c>
      <c r="BL162" s="24" t="s">
        <v>222</v>
      </c>
      <c r="BM162" s="24" t="s">
        <v>918</v>
      </c>
    </row>
    <row r="163" spans="2:65" s="1" customFormat="1" ht="22.5" customHeight="1">
      <c r="B163" s="178"/>
      <c r="C163" s="229" t="s">
        <v>403</v>
      </c>
      <c r="D163" s="229" t="s">
        <v>404</v>
      </c>
      <c r="E163" s="230" t="s">
        <v>919</v>
      </c>
      <c r="F163" s="231" t="s">
        <v>920</v>
      </c>
      <c r="G163" s="232" t="s">
        <v>221</v>
      </c>
      <c r="H163" s="233">
        <v>2</v>
      </c>
      <c r="I163" s="234"/>
      <c r="J163" s="235">
        <f>ROUND(I163*H163,2)</f>
        <v>0</v>
      </c>
      <c r="K163" s="231" t="s">
        <v>806</v>
      </c>
      <c r="L163" s="236"/>
      <c r="M163" s="237" t="s">
        <v>5</v>
      </c>
      <c r="N163" s="238" t="s">
        <v>48</v>
      </c>
      <c r="O163" s="43"/>
      <c r="P163" s="188">
        <f>O163*H163</f>
        <v>0</v>
      </c>
      <c r="Q163" s="188">
        <v>1.6999999999999999E-3</v>
      </c>
      <c r="R163" s="188">
        <f>Q163*H163</f>
        <v>3.3999999999999998E-3</v>
      </c>
      <c r="S163" s="188">
        <v>0</v>
      </c>
      <c r="T163" s="189">
        <f>S163*H163</f>
        <v>0</v>
      </c>
      <c r="AR163" s="24" t="s">
        <v>256</v>
      </c>
      <c r="AT163" s="24" t="s">
        <v>404</v>
      </c>
      <c r="AU163" s="24" t="s">
        <v>87</v>
      </c>
      <c r="AY163" s="24" t="s">
        <v>216</v>
      </c>
      <c r="BE163" s="190">
        <f>IF(N163="základní",J163,0)</f>
        <v>0</v>
      </c>
      <c r="BF163" s="190">
        <f>IF(N163="snížená",J163,0)</f>
        <v>0</v>
      </c>
      <c r="BG163" s="190">
        <f>IF(N163="zákl. přenesená",J163,0)</f>
        <v>0</v>
      </c>
      <c r="BH163" s="190">
        <f>IF(N163="sníž. přenesená",J163,0)</f>
        <v>0</v>
      </c>
      <c r="BI163" s="190">
        <f>IF(N163="nulová",J163,0)</f>
        <v>0</v>
      </c>
      <c r="BJ163" s="24" t="s">
        <v>85</v>
      </c>
      <c r="BK163" s="190">
        <f>ROUND(I163*H163,2)</f>
        <v>0</v>
      </c>
      <c r="BL163" s="24" t="s">
        <v>222</v>
      </c>
      <c r="BM163" s="24" t="s">
        <v>921</v>
      </c>
    </row>
    <row r="164" spans="2:65" s="1" customFormat="1" ht="31.5" customHeight="1">
      <c r="B164" s="178"/>
      <c r="C164" s="179" t="s">
        <v>409</v>
      </c>
      <c r="D164" s="179" t="s">
        <v>218</v>
      </c>
      <c r="E164" s="180" t="s">
        <v>922</v>
      </c>
      <c r="F164" s="181" t="s">
        <v>923</v>
      </c>
      <c r="G164" s="182" t="s">
        <v>281</v>
      </c>
      <c r="H164" s="183">
        <v>278.5</v>
      </c>
      <c r="I164" s="184"/>
      <c r="J164" s="185">
        <f>ROUND(I164*H164,2)</f>
        <v>0</v>
      </c>
      <c r="K164" s="181" t="s">
        <v>806</v>
      </c>
      <c r="L164" s="42"/>
      <c r="M164" s="186" t="s">
        <v>5</v>
      </c>
      <c r="N164" s="187" t="s">
        <v>48</v>
      </c>
      <c r="O164" s="43"/>
      <c r="P164" s="188">
        <f>O164*H164</f>
        <v>0</v>
      </c>
      <c r="Q164" s="188">
        <v>1.1E-4</v>
      </c>
      <c r="R164" s="188">
        <f>Q164*H164</f>
        <v>3.0635000000000003E-2</v>
      </c>
      <c r="S164" s="188">
        <v>0</v>
      </c>
      <c r="T164" s="189">
        <f>S164*H164</f>
        <v>0</v>
      </c>
      <c r="AR164" s="24" t="s">
        <v>222</v>
      </c>
      <c r="AT164" s="24" t="s">
        <v>218</v>
      </c>
      <c r="AU164" s="24" t="s">
        <v>87</v>
      </c>
      <c r="AY164" s="24" t="s">
        <v>216</v>
      </c>
      <c r="BE164" s="190">
        <f>IF(N164="základní",J164,0)</f>
        <v>0</v>
      </c>
      <c r="BF164" s="190">
        <f>IF(N164="snížená",J164,0)</f>
        <v>0</v>
      </c>
      <c r="BG164" s="190">
        <f>IF(N164="zákl. přenesená",J164,0)</f>
        <v>0</v>
      </c>
      <c r="BH164" s="190">
        <f>IF(N164="sníž. přenesená",J164,0)</f>
        <v>0</v>
      </c>
      <c r="BI164" s="190">
        <f>IF(N164="nulová",J164,0)</f>
        <v>0</v>
      </c>
      <c r="BJ164" s="24" t="s">
        <v>85</v>
      </c>
      <c r="BK164" s="190">
        <f>ROUND(I164*H164,2)</f>
        <v>0</v>
      </c>
      <c r="BL164" s="24" t="s">
        <v>222</v>
      </c>
      <c r="BM164" s="24" t="s">
        <v>924</v>
      </c>
    </row>
    <row r="165" spans="2:65" s="12" customFormat="1" ht="13.5">
      <c r="B165" s="200"/>
      <c r="D165" s="201" t="s">
        <v>224</v>
      </c>
      <c r="E165" s="202" t="s">
        <v>788</v>
      </c>
      <c r="F165" s="203" t="s">
        <v>789</v>
      </c>
      <c r="H165" s="204">
        <v>278.5</v>
      </c>
      <c r="I165" s="205"/>
      <c r="L165" s="200"/>
      <c r="M165" s="206"/>
      <c r="N165" s="207"/>
      <c r="O165" s="207"/>
      <c r="P165" s="207"/>
      <c r="Q165" s="207"/>
      <c r="R165" s="207"/>
      <c r="S165" s="207"/>
      <c r="T165" s="208"/>
      <c r="AT165" s="209" t="s">
        <v>224</v>
      </c>
      <c r="AU165" s="209" t="s">
        <v>87</v>
      </c>
      <c r="AV165" s="12" t="s">
        <v>87</v>
      </c>
      <c r="AW165" s="12" t="s">
        <v>41</v>
      </c>
      <c r="AX165" s="12" t="s">
        <v>85</v>
      </c>
      <c r="AY165" s="209" t="s">
        <v>216</v>
      </c>
    </row>
    <row r="166" spans="2:65" s="1" customFormat="1" ht="22.5" customHeight="1">
      <c r="B166" s="178"/>
      <c r="C166" s="229" t="s">
        <v>413</v>
      </c>
      <c r="D166" s="229" t="s">
        <v>404</v>
      </c>
      <c r="E166" s="230" t="s">
        <v>925</v>
      </c>
      <c r="F166" s="231" t="s">
        <v>926</v>
      </c>
      <c r="G166" s="232" t="s">
        <v>281</v>
      </c>
      <c r="H166" s="233">
        <v>286.91800000000001</v>
      </c>
      <c r="I166" s="234"/>
      <c r="J166" s="235">
        <f>ROUND(I166*H166,2)</f>
        <v>0</v>
      </c>
      <c r="K166" s="231" t="s">
        <v>806</v>
      </c>
      <c r="L166" s="236"/>
      <c r="M166" s="237" t="s">
        <v>5</v>
      </c>
      <c r="N166" s="238" t="s">
        <v>48</v>
      </c>
      <c r="O166" s="43"/>
      <c r="P166" s="188">
        <f>O166*H166</f>
        <v>0</v>
      </c>
      <c r="Q166" s="188">
        <v>0.152</v>
      </c>
      <c r="R166" s="188">
        <f>Q166*H166</f>
        <v>43.611536000000001</v>
      </c>
      <c r="S166" s="188">
        <v>0</v>
      </c>
      <c r="T166" s="189">
        <f>S166*H166</f>
        <v>0</v>
      </c>
      <c r="AR166" s="24" t="s">
        <v>256</v>
      </c>
      <c r="AT166" s="24" t="s">
        <v>404</v>
      </c>
      <c r="AU166" s="24" t="s">
        <v>87</v>
      </c>
      <c r="AY166" s="24" t="s">
        <v>216</v>
      </c>
      <c r="BE166" s="190">
        <f>IF(N166="základní",J166,0)</f>
        <v>0</v>
      </c>
      <c r="BF166" s="190">
        <f>IF(N166="snížená",J166,0)</f>
        <v>0</v>
      </c>
      <c r="BG166" s="190">
        <f>IF(N166="zákl. přenesená",J166,0)</f>
        <v>0</v>
      </c>
      <c r="BH166" s="190">
        <f>IF(N166="sníž. přenesená",J166,0)</f>
        <v>0</v>
      </c>
      <c r="BI166" s="190">
        <f>IF(N166="nulová",J166,0)</f>
        <v>0</v>
      </c>
      <c r="BJ166" s="24" t="s">
        <v>85</v>
      </c>
      <c r="BK166" s="190">
        <f>ROUND(I166*H166,2)</f>
        <v>0</v>
      </c>
      <c r="BL166" s="24" t="s">
        <v>222</v>
      </c>
      <c r="BM166" s="24" t="s">
        <v>927</v>
      </c>
    </row>
    <row r="167" spans="2:65" s="12" customFormat="1" ht="13.5">
      <c r="B167" s="200"/>
      <c r="D167" s="192" t="s">
        <v>224</v>
      </c>
      <c r="E167" s="209" t="s">
        <v>5</v>
      </c>
      <c r="F167" s="210" t="s">
        <v>928</v>
      </c>
      <c r="H167" s="211">
        <v>282.678</v>
      </c>
      <c r="I167" s="205"/>
      <c r="L167" s="200"/>
      <c r="M167" s="206"/>
      <c r="N167" s="207"/>
      <c r="O167" s="207"/>
      <c r="P167" s="207"/>
      <c r="Q167" s="207"/>
      <c r="R167" s="207"/>
      <c r="S167" s="207"/>
      <c r="T167" s="208"/>
      <c r="AT167" s="209" t="s">
        <v>224</v>
      </c>
      <c r="AU167" s="209" t="s">
        <v>87</v>
      </c>
      <c r="AV167" s="12" t="s">
        <v>87</v>
      </c>
      <c r="AW167" s="12" t="s">
        <v>41</v>
      </c>
      <c r="AX167" s="12" t="s">
        <v>77</v>
      </c>
      <c r="AY167" s="209" t="s">
        <v>216</v>
      </c>
    </row>
    <row r="168" spans="2:65" s="12" customFormat="1" ht="13.5">
      <c r="B168" s="200"/>
      <c r="D168" s="201" t="s">
        <v>224</v>
      </c>
      <c r="E168" s="202" t="s">
        <v>5</v>
      </c>
      <c r="F168" s="203" t="s">
        <v>929</v>
      </c>
      <c r="H168" s="204">
        <v>286.91800000000001</v>
      </c>
      <c r="I168" s="205"/>
      <c r="L168" s="200"/>
      <c r="M168" s="206"/>
      <c r="N168" s="207"/>
      <c r="O168" s="207"/>
      <c r="P168" s="207"/>
      <c r="Q168" s="207"/>
      <c r="R168" s="207"/>
      <c r="S168" s="207"/>
      <c r="T168" s="208"/>
      <c r="AT168" s="209" t="s">
        <v>224</v>
      </c>
      <c r="AU168" s="209" t="s">
        <v>87</v>
      </c>
      <c r="AV168" s="12" t="s">
        <v>87</v>
      </c>
      <c r="AW168" s="12" t="s">
        <v>41</v>
      </c>
      <c r="AX168" s="12" t="s">
        <v>85</v>
      </c>
      <c r="AY168" s="209" t="s">
        <v>216</v>
      </c>
    </row>
    <row r="169" spans="2:65" s="1" customFormat="1" ht="31.5" customHeight="1">
      <c r="B169" s="178"/>
      <c r="C169" s="179" t="s">
        <v>417</v>
      </c>
      <c r="D169" s="179" t="s">
        <v>218</v>
      </c>
      <c r="E169" s="180" t="s">
        <v>930</v>
      </c>
      <c r="F169" s="181" t="s">
        <v>931</v>
      </c>
      <c r="G169" s="182" t="s">
        <v>221</v>
      </c>
      <c r="H169" s="183">
        <v>59</v>
      </c>
      <c r="I169" s="184"/>
      <c r="J169" s="185">
        <f>ROUND(I169*H169,2)</f>
        <v>0</v>
      </c>
      <c r="K169" s="181" t="s">
        <v>806</v>
      </c>
      <c r="L169" s="42"/>
      <c r="M169" s="186" t="s">
        <v>5</v>
      </c>
      <c r="N169" s="187" t="s">
        <v>48</v>
      </c>
      <c r="O169" s="43"/>
      <c r="P169" s="188">
        <f>O169*H169</f>
        <v>0</v>
      </c>
      <c r="Q169" s="188">
        <v>6.9999999999999994E-5</v>
      </c>
      <c r="R169" s="188">
        <f>Q169*H169</f>
        <v>4.13E-3</v>
      </c>
      <c r="S169" s="188">
        <v>0</v>
      </c>
      <c r="T169" s="189">
        <f>S169*H169</f>
        <v>0</v>
      </c>
      <c r="AR169" s="24" t="s">
        <v>222</v>
      </c>
      <c r="AT169" s="24" t="s">
        <v>218</v>
      </c>
      <c r="AU169" s="24" t="s">
        <v>87</v>
      </c>
      <c r="AY169" s="24" t="s">
        <v>216</v>
      </c>
      <c r="BE169" s="190">
        <f>IF(N169="základní",J169,0)</f>
        <v>0</v>
      </c>
      <c r="BF169" s="190">
        <f>IF(N169="snížená",J169,0)</f>
        <v>0</v>
      </c>
      <c r="BG169" s="190">
        <f>IF(N169="zákl. přenesená",J169,0)</f>
        <v>0</v>
      </c>
      <c r="BH169" s="190">
        <f>IF(N169="sníž. přenesená",J169,0)</f>
        <v>0</v>
      </c>
      <c r="BI169" s="190">
        <f>IF(N169="nulová",J169,0)</f>
        <v>0</v>
      </c>
      <c r="BJ169" s="24" t="s">
        <v>85</v>
      </c>
      <c r="BK169" s="190">
        <f>ROUND(I169*H169,2)</f>
        <v>0</v>
      </c>
      <c r="BL169" s="24" t="s">
        <v>222</v>
      </c>
      <c r="BM169" s="24" t="s">
        <v>932</v>
      </c>
    </row>
    <row r="170" spans="2:65" s="12" customFormat="1" ht="13.5">
      <c r="B170" s="200"/>
      <c r="D170" s="201" t="s">
        <v>224</v>
      </c>
      <c r="E170" s="202" t="s">
        <v>5</v>
      </c>
      <c r="F170" s="203" t="s">
        <v>933</v>
      </c>
      <c r="H170" s="204">
        <v>59</v>
      </c>
      <c r="I170" s="205"/>
      <c r="L170" s="200"/>
      <c r="M170" s="206"/>
      <c r="N170" s="207"/>
      <c r="O170" s="207"/>
      <c r="P170" s="207"/>
      <c r="Q170" s="207"/>
      <c r="R170" s="207"/>
      <c r="S170" s="207"/>
      <c r="T170" s="208"/>
      <c r="AT170" s="209" t="s">
        <v>224</v>
      </c>
      <c r="AU170" s="209" t="s">
        <v>87</v>
      </c>
      <c r="AV170" s="12" t="s">
        <v>87</v>
      </c>
      <c r="AW170" s="12" t="s">
        <v>41</v>
      </c>
      <c r="AX170" s="12" t="s">
        <v>85</v>
      </c>
      <c r="AY170" s="209" t="s">
        <v>216</v>
      </c>
    </row>
    <row r="171" spans="2:65" s="1" customFormat="1" ht="22.5" customHeight="1">
      <c r="B171" s="178"/>
      <c r="C171" s="229" t="s">
        <v>125</v>
      </c>
      <c r="D171" s="229" t="s">
        <v>404</v>
      </c>
      <c r="E171" s="230" t="s">
        <v>934</v>
      </c>
      <c r="F171" s="231" t="s">
        <v>935</v>
      </c>
      <c r="G171" s="232" t="s">
        <v>221</v>
      </c>
      <c r="H171" s="233">
        <v>31</v>
      </c>
      <c r="I171" s="234"/>
      <c r="J171" s="235">
        <f>ROUND(I171*H171,2)</f>
        <v>0</v>
      </c>
      <c r="K171" s="231" t="s">
        <v>806</v>
      </c>
      <c r="L171" s="236"/>
      <c r="M171" s="237" t="s">
        <v>5</v>
      </c>
      <c r="N171" s="238" t="s">
        <v>48</v>
      </c>
      <c r="O171" s="43"/>
      <c r="P171" s="188">
        <f>O171*H171</f>
        <v>0</v>
      </c>
      <c r="Q171" s="188">
        <v>1.4999999999999999E-2</v>
      </c>
      <c r="R171" s="188">
        <f>Q171*H171</f>
        <v>0.46499999999999997</v>
      </c>
      <c r="S171" s="188">
        <v>0</v>
      </c>
      <c r="T171" s="189">
        <f>S171*H171</f>
        <v>0</v>
      </c>
      <c r="AR171" s="24" t="s">
        <v>256</v>
      </c>
      <c r="AT171" s="24" t="s">
        <v>404</v>
      </c>
      <c r="AU171" s="24" t="s">
        <v>87</v>
      </c>
      <c r="AY171" s="24" t="s">
        <v>216</v>
      </c>
      <c r="BE171" s="190">
        <f>IF(N171="základní",J171,0)</f>
        <v>0</v>
      </c>
      <c r="BF171" s="190">
        <f>IF(N171="snížená",J171,0)</f>
        <v>0</v>
      </c>
      <c r="BG171" s="190">
        <f>IF(N171="zákl. přenesená",J171,0)</f>
        <v>0</v>
      </c>
      <c r="BH171" s="190">
        <f>IF(N171="sníž. přenesená",J171,0)</f>
        <v>0</v>
      </c>
      <c r="BI171" s="190">
        <f>IF(N171="nulová",J171,0)</f>
        <v>0</v>
      </c>
      <c r="BJ171" s="24" t="s">
        <v>85</v>
      </c>
      <c r="BK171" s="190">
        <f>ROUND(I171*H171,2)</f>
        <v>0</v>
      </c>
      <c r="BL171" s="24" t="s">
        <v>222</v>
      </c>
      <c r="BM171" s="24" t="s">
        <v>936</v>
      </c>
    </row>
    <row r="172" spans="2:65" s="1" customFormat="1" ht="22.5" customHeight="1">
      <c r="B172" s="178"/>
      <c r="C172" s="229" t="s">
        <v>426</v>
      </c>
      <c r="D172" s="229" t="s">
        <v>404</v>
      </c>
      <c r="E172" s="230" t="s">
        <v>937</v>
      </c>
      <c r="F172" s="231" t="s">
        <v>938</v>
      </c>
      <c r="G172" s="232" t="s">
        <v>221</v>
      </c>
      <c r="H172" s="233">
        <v>4</v>
      </c>
      <c r="I172" s="234"/>
      <c r="J172" s="235">
        <f>ROUND(I172*H172,2)</f>
        <v>0</v>
      </c>
      <c r="K172" s="231" t="s">
        <v>806</v>
      </c>
      <c r="L172" s="236"/>
      <c r="M172" s="237" t="s">
        <v>5</v>
      </c>
      <c r="N172" s="238" t="s">
        <v>48</v>
      </c>
      <c r="O172" s="43"/>
      <c r="P172" s="188">
        <f>O172*H172</f>
        <v>0</v>
      </c>
      <c r="Q172" s="188">
        <v>2.1999999999999999E-2</v>
      </c>
      <c r="R172" s="188">
        <f>Q172*H172</f>
        <v>8.7999999999999995E-2</v>
      </c>
      <c r="S172" s="188">
        <v>0</v>
      </c>
      <c r="T172" s="189">
        <f>S172*H172</f>
        <v>0</v>
      </c>
      <c r="AR172" s="24" t="s">
        <v>256</v>
      </c>
      <c r="AT172" s="24" t="s">
        <v>404</v>
      </c>
      <c r="AU172" s="24" t="s">
        <v>87</v>
      </c>
      <c r="AY172" s="24" t="s">
        <v>216</v>
      </c>
      <c r="BE172" s="190">
        <f>IF(N172="základní",J172,0)</f>
        <v>0</v>
      </c>
      <c r="BF172" s="190">
        <f>IF(N172="snížená",J172,0)</f>
        <v>0</v>
      </c>
      <c r="BG172" s="190">
        <f>IF(N172="zákl. přenesená",J172,0)</f>
        <v>0</v>
      </c>
      <c r="BH172" s="190">
        <f>IF(N172="sníž. přenesená",J172,0)</f>
        <v>0</v>
      </c>
      <c r="BI172" s="190">
        <f>IF(N172="nulová",J172,0)</f>
        <v>0</v>
      </c>
      <c r="BJ172" s="24" t="s">
        <v>85</v>
      </c>
      <c r="BK172" s="190">
        <f>ROUND(I172*H172,2)</f>
        <v>0</v>
      </c>
      <c r="BL172" s="24" t="s">
        <v>222</v>
      </c>
      <c r="BM172" s="24" t="s">
        <v>939</v>
      </c>
    </row>
    <row r="173" spans="2:65" s="12" customFormat="1" ht="13.5">
      <c r="B173" s="200"/>
      <c r="D173" s="201" t="s">
        <v>224</v>
      </c>
      <c r="E173" s="202" t="s">
        <v>5</v>
      </c>
      <c r="F173" s="203" t="s">
        <v>940</v>
      </c>
      <c r="H173" s="204">
        <v>4</v>
      </c>
      <c r="I173" s="205"/>
      <c r="L173" s="200"/>
      <c r="M173" s="206"/>
      <c r="N173" s="207"/>
      <c r="O173" s="207"/>
      <c r="P173" s="207"/>
      <c r="Q173" s="207"/>
      <c r="R173" s="207"/>
      <c r="S173" s="207"/>
      <c r="T173" s="208"/>
      <c r="AT173" s="209" t="s">
        <v>224</v>
      </c>
      <c r="AU173" s="209" t="s">
        <v>87</v>
      </c>
      <c r="AV173" s="12" t="s">
        <v>87</v>
      </c>
      <c r="AW173" s="12" t="s">
        <v>41</v>
      </c>
      <c r="AX173" s="12" t="s">
        <v>85</v>
      </c>
      <c r="AY173" s="209" t="s">
        <v>216</v>
      </c>
    </row>
    <row r="174" spans="2:65" s="1" customFormat="1" ht="22.5" customHeight="1">
      <c r="B174" s="178"/>
      <c r="C174" s="229" t="s">
        <v>431</v>
      </c>
      <c r="D174" s="229" t="s">
        <v>404</v>
      </c>
      <c r="E174" s="230" t="s">
        <v>941</v>
      </c>
      <c r="F174" s="231" t="s">
        <v>942</v>
      </c>
      <c r="G174" s="232" t="s">
        <v>221</v>
      </c>
      <c r="H174" s="233">
        <v>24</v>
      </c>
      <c r="I174" s="234"/>
      <c r="J174" s="235">
        <f>ROUND(I174*H174,2)</f>
        <v>0</v>
      </c>
      <c r="K174" s="231" t="s">
        <v>806</v>
      </c>
      <c r="L174" s="236"/>
      <c r="M174" s="237" t="s">
        <v>5</v>
      </c>
      <c r="N174" s="238" t="s">
        <v>48</v>
      </c>
      <c r="O174" s="43"/>
      <c r="P174" s="188">
        <f>O174*H174</f>
        <v>0</v>
      </c>
      <c r="Q174" s="188">
        <v>4.0000000000000001E-3</v>
      </c>
      <c r="R174" s="188">
        <f>Q174*H174</f>
        <v>9.6000000000000002E-2</v>
      </c>
      <c r="S174" s="188">
        <v>0</v>
      </c>
      <c r="T174" s="189">
        <f>S174*H174</f>
        <v>0</v>
      </c>
      <c r="AR174" s="24" t="s">
        <v>943</v>
      </c>
      <c r="AT174" s="24" t="s">
        <v>404</v>
      </c>
      <c r="AU174" s="24" t="s">
        <v>87</v>
      </c>
      <c r="AY174" s="24" t="s">
        <v>216</v>
      </c>
      <c r="BE174" s="190">
        <f>IF(N174="základní",J174,0)</f>
        <v>0</v>
      </c>
      <c r="BF174" s="190">
        <f>IF(N174="snížená",J174,0)</f>
        <v>0</v>
      </c>
      <c r="BG174" s="190">
        <f>IF(N174="zákl. přenesená",J174,0)</f>
        <v>0</v>
      </c>
      <c r="BH174" s="190">
        <f>IF(N174="sníž. přenesená",J174,0)</f>
        <v>0</v>
      </c>
      <c r="BI174" s="190">
        <f>IF(N174="nulová",J174,0)</f>
        <v>0</v>
      </c>
      <c r="BJ174" s="24" t="s">
        <v>85</v>
      </c>
      <c r="BK174" s="190">
        <f>ROUND(I174*H174,2)</f>
        <v>0</v>
      </c>
      <c r="BL174" s="24" t="s">
        <v>943</v>
      </c>
      <c r="BM174" s="24" t="s">
        <v>944</v>
      </c>
    </row>
    <row r="175" spans="2:65" s="1" customFormat="1" ht="31.5" customHeight="1">
      <c r="B175" s="178"/>
      <c r="C175" s="179" t="s">
        <v>180</v>
      </c>
      <c r="D175" s="179" t="s">
        <v>218</v>
      </c>
      <c r="E175" s="180" t="s">
        <v>945</v>
      </c>
      <c r="F175" s="181" t="s">
        <v>946</v>
      </c>
      <c r="G175" s="182" t="s">
        <v>221</v>
      </c>
      <c r="H175" s="183">
        <v>18</v>
      </c>
      <c r="I175" s="184"/>
      <c r="J175" s="185">
        <f>ROUND(I175*H175,2)</f>
        <v>0</v>
      </c>
      <c r="K175" s="181" t="s">
        <v>806</v>
      </c>
      <c r="L175" s="42"/>
      <c r="M175" s="186" t="s">
        <v>5</v>
      </c>
      <c r="N175" s="187" t="s">
        <v>48</v>
      </c>
      <c r="O175" s="43"/>
      <c r="P175" s="188">
        <f>O175*H175</f>
        <v>0</v>
      </c>
      <c r="Q175" s="188">
        <v>1.6000000000000001E-4</v>
      </c>
      <c r="R175" s="188">
        <f>Q175*H175</f>
        <v>2.8800000000000002E-3</v>
      </c>
      <c r="S175" s="188">
        <v>0</v>
      </c>
      <c r="T175" s="189">
        <f>S175*H175</f>
        <v>0</v>
      </c>
      <c r="AR175" s="24" t="s">
        <v>222</v>
      </c>
      <c r="AT175" s="24" t="s">
        <v>218</v>
      </c>
      <c r="AU175" s="24" t="s">
        <v>87</v>
      </c>
      <c r="AY175" s="24" t="s">
        <v>216</v>
      </c>
      <c r="BE175" s="190">
        <f>IF(N175="základní",J175,0)</f>
        <v>0</v>
      </c>
      <c r="BF175" s="190">
        <f>IF(N175="snížená",J175,0)</f>
        <v>0</v>
      </c>
      <c r="BG175" s="190">
        <f>IF(N175="zákl. přenesená",J175,0)</f>
        <v>0</v>
      </c>
      <c r="BH175" s="190">
        <f>IF(N175="sníž. přenesená",J175,0)</f>
        <v>0</v>
      </c>
      <c r="BI175" s="190">
        <f>IF(N175="nulová",J175,0)</f>
        <v>0</v>
      </c>
      <c r="BJ175" s="24" t="s">
        <v>85</v>
      </c>
      <c r="BK175" s="190">
        <f>ROUND(I175*H175,2)</f>
        <v>0</v>
      </c>
      <c r="BL175" s="24" t="s">
        <v>222</v>
      </c>
      <c r="BM175" s="24" t="s">
        <v>947</v>
      </c>
    </row>
    <row r="176" spans="2:65" s="1" customFormat="1" ht="31.5" customHeight="1">
      <c r="B176" s="178"/>
      <c r="C176" s="229" t="s">
        <v>439</v>
      </c>
      <c r="D176" s="229" t="s">
        <v>404</v>
      </c>
      <c r="E176" s="230" t="s">
        <v>948</v>
      </c>
      <c r="F176" s="231" t="s">
        <v>949</v>
      </c>
      <c r="G176" s="232" t="s">
        <v>221</v>
      </c>
      <c r="H176" s="233">
        <v>18</v>
      </c>
      <c r="I176" s="234"/>
      <c r="J176" s="235">
        <f>ROUND(I176*H176,2)</f>
        <v>0</v>
      </c>
      <c r="K176" s="231" t="s">
        <v>806</v>
      </c>
      <c r="L176" s="236"/>
      <c r="M176" s="237" t="s">
        <v>5</v>
      </c>
      <c r="N176" s="238" t="s">
        <v>48</v>
      </c>
      <c r="O176" s="43"/>
      <c r="P176" s="188">
        <f>O176*H176</f>
        <v>0</v>
      </c>
      <c r="Q176" s="188">
        <v>8.5999999999999993E-2</v>
      </c>
      <c r="R176" s="188">
        <f>Q176*H176</f>
        <v>1.5479999999999998</v>
      </c>
      <c r="S176" s="188">
        <v>0</v>
      </c>
      <c r="T176" s="189">
        <f>S176*H176</f>
        <v>0</v>
      </c>
      <c r="AR176" s="24" t="s">
        <v>256</v>
      </c>
      <c r="AT176" s="24" t="s">
        <v>404</v>
      </c>
      <c r="AU176" s="24" t="s">
        <v>87</v>
      </c>
      <c r="AY176" s="24" t="s">
        <v>216</v>
      </c>
      <c r="BE176" s="190">
        <f>IF(N176="základní",J176,0)</f>
        <v>0</v>
      </c>
      <c r="BF176" s="190">
        <f>IF(N176="snížená",J176,0)</f>
        <v>0</v>
      </c>
      <c r="BG176" s="190">
        <f>IF(N176="zákl. přenesená",J176,0)</f>
        <v>0</v>
      </c>
      <c r="BH176" s="190">
        <f>IF(N176="sníž. přenesená",J176,0)</f>
        <v>0</v>
      </c>
      <c r="BI176" s="190">
        <f>IF(N176="nulová",J176,0)</f>
        <v>0</v>
      </c>
      <c r="BJ176" s="24" t="s">
        <v>85</v>
      </c>
      <c r="BK176" s="190">
        <f>ROUND(I176*H176,2)</f>
        <v>0</v>
      </c>
      <c r="BL176" s="24" t="s">
        <v>222</v>
      </c>
      <c r="BM176" s="24" t="s">
        <v>950</v>
      </c>
    </row>
    <row r="177" spans="2:65" s="12" customFormat="1" ht="13.5">
      <c r="B177" s="200"/>
      <c r="D177" s="201" t="s">
        <v>224</v>
      </c>
      <c r="E177" s="202" t="s">
        <v>5</v>
      </c>
      <c r="F177" s="203" t="s">
        <v>951</v>
      </c>
      <c r="H177" s="204">
        <v>18</v>
      </c>
      <c r="I177" s="205"/>
      <c r="L177" s="200"/>
      <c r="M177" s="206"/>
      <c r="N177" s="207"/>
      <c r="O177" s="207"/>
      <c r="P177" s="207"/>
      <c r="Q177" s="207"/>
      <c r="R177" s="207"/>
      <c r="S177" s="207"/>
      <c r="T177" s="208"/>
      <c r="AT177" s="209" t="s">
        <v>224</v>
      </c>
      <c r="AU177" s="209" t="s">
        <v>87</v>
      </c>
      <c r="AV177" s="12" t="s">
        <v>87</v>
      </c>
      <c r="AW177" s="12" t="s">
        <v>41</v>
      </c>
      <c r="AX177" s="12" t="s">
        <v>85</v>
      </c>
      <c r="AY177" s="209" t="s">
        <v>216</v>
      </c>
    </row>
    <row r="178" spans="2:65" s="1" customFormat="1" ht="22.5" customHeight="1">
      <c r="B178" s="178"/>
      <c r="C178" s="179" t="s">
        <v>444</v>
      </c>
      <c r="D178" s="179" t="s">
        <v>218</v>
      </c>
      <c r="E178" s="180" t="s">
        <v>952</v>
      </c>
      <c r="F178" s="181" t="s">
        <v>953</v>
      </c>
      <c r="G178" s="182" t="s">
        <v>221</v>
      </c>
      <c r="H178" s="183">
        <v>1</v>
      </c>
      <c r="I178" s="184"/>
      <c r="J178" s="185">
        <f>ROUND(I178*H178,2)</f>
        <v>0</v>
      </c>
      <c r="K178" s="181" t="s">
        <v>806</v>
      </c>
      <c r="L178" s="42"/>
      <c r="M178" s="186" t="s">
        <v>5</v>
      </c>
      <c r="N178" s="187" t="s">
        <v>48</v>
      </c>
      <c r="O178" s="43"/>
      <c r="P178" s="188">
        <f>O178*H178</f>
        <v>0</v>
      </c>
      <c r="Q178" s="188">
        <v>1.4732499999999999</v>
      </c>
      <c r="R178" s="188">
        <f>Q178*H178</f>
        <v>1.4732499999999999</v>
      </c>
      <c r="S178" s="188">
        <v>0</v>
      </c>
      <c r="T178" s="189">
        <f>S178*H178</f>
        <v>0</v>
      </c>
      <c r="AR178" s="24" t="s">
        <v>222</v>
      </c>
      <c r="AT178" s="24" t="s">
        <v>218</v>
      </c>
      <c r="AU178" s="24" t="s">
        <v>87</v>
      </c>
      <c r="AY178" s="24" t="s">
        <v>216</v>
      </c>
      <c r="BE178" s="190">
        <f>IF(N178="základní",J178,0)</f>
        <v>0</v>
      </c>
      <c r="BF178" s="190">
        <f>IF(N178="snížená",J178,0)</f>
        <v>0</v>
      </c>
      <c r="BG178" s="190">
        <f>IF(N178="zákl. přenesená",J178,0)</f>
        <v>0</v>
      </c>
      <c r="BH178" s="190">
        <f>IF(N178="sníž. přenesená",J178,0)</f>
        <v>0</v>
      </c>
      <c r="BI178" s="190">
        <f>IF(N178="nulová",J178,0)</f>
        <v>0</v>
      </c>
      <c r="BJ178" s="24" t="s">
        <v>85</v>
      </c>
      <c r="BK178" s="190">
        <f>ROUND(I178*H178,2)</f>
        <v>0</v>
      </c>
      <c r="BL178" s="24" t="s">
        <v>222</v>
      </c>
      <c r="BM178" s="24" t="s">
        <v>954</v>
      </c>
    </row>
    <row r="179" spans="2:65" s="1" customFormat="1" ht="31.5" customHeight="1">
      <c r="B179" s="178"/>
      <c r="C179" s="179" t="s">
        <v>449</v>
      </c>
      <c r="D179" s="179" t="s">
        <v>218</v>
      </c>
      <c r="E179" s="180" t="s">
        <v>955</v>
      </c>
      <c r="F179" s="181" t="s">
        <v>956</v>
      </c>
      <c r="G179" s="182" t="s">
        <v>221</v>
      </c>
      <c r="H179" s="183">
        <v>30</v>
      </c>
      <c r="I179" s="184"/>
      <c r="J179" s="185">
        <f>ROUND(I179*H179,2)</f>
        <v>0</v>
      </c>
      <c r="K179" s="181" t="s">
        <v>806</v>
      </c>
      <c r="L179" s="42"/>
      <c r="M179" s="186" t="s">
        <v>5</v>
      </c>
      <c r="N179" s="187" t="s">
        <v>48</v>
      </c>
      <c r="O179" s="43"/>
      <c r="P179" s="188">
        <f>O179*H179</f>
        <v>0</v>
      </c>
      <c r="Q179" s="188">
        <v>1.7000000000000001E-4</v>
      </c>
      <c r="R179" s="188">
        <f>Q179*H179</f>
        <v>5.1000000000000004E-3</v>
      </c>
      <c r="S179" s="188">
        <v>0</v>
      </c>
      <c r="T179" s="189">
        <f>S179*H179</f>
        <v>0</v>
      </c>
      <c r="AR179" s="24" t="s">
        <v>222</v>
      </c>
      <c r="AT179" s="24" t="s">
        <v>218</v>
      </c>
      <c r="AU179" s="24" t="s">
        <v>87</v>
      </c>
      <c r="AY179" s="24" t="s">
        <v>216</v>
      </c>
      <c r="BE179" s="190">
        <f>IF(N179="základní",J179,0)</f>
        <v>0</v>
      </c>
      <c r="BF179" s="190">
        <f>IF(N179="snížená",J179,0)</f>
        <v>0</v>
      </c>
      <c r="BG179" s="190">
        <f>IF(N179="zákl. přenesená",J179,0)</f>
        <v>0</v>
      </c>
      <c r="BH179" s="190">
        <f>IF(N179="sníž. přenesená",J179,0)</f>
        <v>0</v>
      </c>
      <c r="BI179" s="190">
        <f>IF(N179="nulová",J179,0)</f>
        <v>0</v>
      </c>
      <c r="BJ179" s="24" t="s">
        <v>85</v>
      </c>
      <c r="BK179" s="190">
        <f>ROUND(I179*H179,2)</f>
        <v>0</v>
      </c>
      <c r="BL179" s="24" t="s">
        <v>222</v>
      </c>
      <c r="BM179" s="24" t="s">
        <v>957</v>
      </c>
    </row>
    <row r="180" spans="2:65" s="12" customFormat="1" ht="13.5">
      <c r="B180" s="200"/>
      <c r="D180" s="201" t="s">
        <v>224</v>
      </c>
      <c r="E180" s="202" t="s">
        <v>5</v>
      </c>
      <c r="F180" s="203" t="s">
        <v>958</v>
      </c>
      <c r="H180" s="204">
        <v>30</v>
      </c>
      <c r="I180" s="205"/>
      <c r="L180" s="200"/>
      <c r="M180" s="206"/>
      <c r="N180" s="207"/>
      <c r="O180" s="207"/>
      <c r="P180" s="207"/>
      <c r="Q180" s="207"/>
      <c r="R180" s="207"/>
      <c r="S180" s="207"/>
      <c r="T180" s="208"/>
      <c r="AT180" s="209" t="s">
        <v>224</v>
      </c>
      <c r="AU180" s="209" t="s">
        <v>87</v>
      </c>
      <c r="AV180" s="12" t="s">
        <v>87</v>
      </c>
      <c r="AW180" s="12" t="s">
        <v>41</v>
      </c>
      <c r="AX180" s="12" t="s">
        <v>85</v>
      </c>
      <c r="AY180" s="209" t="s">
        <v>216</v>
      </c>
    </row>
    <row r="181" spans="2:65" s="1" customFormat="1" ht="31.5" customHeight="1">
      <c r="B181" s="178"/>
      <c r="C181" s="229" t="s">
        <v>454</v>
      </c>
      <c r="D181" s="229" t="s">
        <v>404</v>
      </c>
      <c r="E181" s="230" t="s">
        <v>959</v>
      </c>
      <c r="F181" s="231" t="s">
        <v>960</v>
      </c>
      <c r="G181" s="232" t="s">
        <v>221</v>
      </c>
      <c r="H181" s="233">
        <v>26</v>
      </c>
      <c r="I181" s="234"/>
      <c r="J181" s="235">
        <f>ROUND(I181*H181,2)</f>
        <v>0</v>
      </c>
      <c r="K181" s="231" t="s">
        <v>806</v>
      </c>
      <c r="L181" s="236"/>
      <c r="M181" s="237" t="s">
        <v>5</v>
      </c>
      <c r="N181" s="238" t="s">
        <v>48</v>
      </c>
      <c r="O181" s="43"/>
      <c r="P181" s="188">
        <f>O181*H181</f>
        <v>0</v>
      </c>
      <c r="Q181" s="188">
        <v>0.14499999999999999</v>
      </c>
      <c r="R181" s="188">
        <f>Q181*H181</f>
        <v>3.7699999999999996</v>
      </c>
      <c r="S181" s="188">
        <v>0</v>
      </c>
      <c r="T181" s="189">
        <f>S181*H181</f>
        <v>0</v>
      </c>
      <c r="AR181" s="24" t="s">
        <v>256</v>
      </c>
      <c r="AT181" s="24" t="s">
        <v>404</v>
      </c>
      <c r="AU181" s="24" t="s">
        <v>87</v>
      </c>
      <c r="AY181" s="24" t="s">
        <v>216</v>
      </c>
      <c r="BE181" s="190">
        <f>IF(N181="základní",J181,0)</f>
        <v>0</v>
      </c>
      <c r="BF181" s="190">
        <f>IF(N181="snížená",J181,0)</f>
        <v>0</v>
      </c>
      <c r="BG181" s="190">
        <f>IF(N181="zákl. přenesená",J181,0)</f>
        <v>0</v>
      </c>
      <c r="BH181" s="190">
        <f>IF(N181="sníž. přenesená",J181,0)</f>
        <v>0</v>
      </c>
      <c r="BI181" s="190">
        <f>IF(N181="nulová",J181,0)</f>
        <v>0</v>
      </c>
      <c r="BJ181" s="24" t="s">
        <v>85</v>
      </c>
      <c r="BK181" s="190">
        <f>ROUND(I181*H181,2)</f>
        <v>0</v>
      </c>
      <c r="BL181" s="24" t="s">
        <v>222</v>
      </c>
      <c r="BM181" s="24" t="s">
        <v>961</v>
      </c>
    </row>
    <row r="182" spans="2:65" s="12" customFormat="1" ht="13.5">
      <c r="B182" s="200"/>
      <c r="D182" s="201" t="s">
        <v>224</v>
      </c>
      <c r="E182" s="202" t="s">
        <v>5</v>
      </c>
      <c r="F182" s="203" t="s">
        <v>962</v>
      </c>
      <c r="H182" s="204">
        <v>26</v>
      </c>
      <c r="I182" s="205"/>
      <c r="L182" s="200"/>
      <c r="M182" s="206"/>
      <c r="N182" s="207"/>
      <c r="O182" s="207"/>
      <c r="P182" s="207"/>
      <c r="Q182" s="207"/>
      <c r="R182" s="207"/>
      <c r="S182" s="207"/>
      <c r="T182" s="208"/>
      <c r="AT182" s="209" t="s">
        <v>224</v>
      </c>
      <c r="AU182" s="209" t="s">
        <v>87</v>
      </c>
      <c r="AV182" s="12" t="s">
        <v>87</v>
      </c>
      <c r="AW182" s="12" t="s">
        <v>41</v>
      </c>
      <c r="AX182" s="12" t="s">
        <v>85</v>
      </c>
      <c r="AY182" s="209" t="s">
        <v>216</v>
      </c>
    </row>
    <row r="183" spans="2:65" s="1" customFormat="1" ht="31.5" customHeight="1">
      <c r="B183" s="178"/>
      <c r="C183" s="229" t="s">
        <v>458</v>
      </c>
      <c r="D183" s="229" t="s">
        <v>404</v>
      </c>
      <c r="E183" s="230" t="s">
        <v>963</v>
      </c>
      <c r="F183" s="231" t="s">
        <v>964</v>
      </c>
      <c r="G183" s="232" t="s">
        <v>221</v>
      </c>
      <c r="H183" s="233">
        <v>4</v>
      </c>
      <c r="I183" s="234"/>
      <c r="J183" s="235">
        <f>ROUND(I183*H183,2)</f>
        <v>0</v>
      </c>
      <c r="K183" s="231" t="s">
        <v>5</v>
      </c>
      <c r="L183" s="236"/>
      <c r="M183" s="237" t="s">
        <v>5</v>
      </c>
      <c r="N183" s="238" t="s">
        <v>48</v>
      </c>
      <c r="O183" s="43"/>
      <c r="P183" s="188">
        <f>O183*H183</f>
        <v>0</v>
      </c>
      <c r="Q183" s="188">
        <v>0.14499999999999999</v>
      </c>
      <c r="R183" s="188">
        <f>Q183*H183</f>
        <v>0.57999999999999996</v>
      </c>
      <c r="S183" s="188">
        <v>0</v>
      </c>
      <c r="T183" s="189">
        <f>S183*H183</f>
        <v>0</v>
      </c>
      <c r="AR183" s="24" t="s">
        <v>256</v>
      </c>
      <c r="AT183" s="24" t="s">
        <v>404</v>
      </c>
      <c r="AU183" s="24" t="s">
        <v>87</v>
      </c>
      <c r="AY183" s="24" t="s">
        <v>216</v>
      </c>
      <c r="BE183" s="190">
        <f>IF(N183="základní",J183,0)</f>
        <v>0</v>
      </c>
      <c r="BF183" s="190">
        <f>IF(N183="snížená",J183,0)</f>
        <v>0</v>
      </c>
      <c r="BG183" s="190">
        <f>IF(N183="zákl. přenesená",J183,0)</f>
        <v>0</v>
      </c>
      <c r="BH183" s="190">
        <f>IF(N183="sníž. přenesená",J183,0)</f>
        <v>0</v>
      </c>
      <c r="BI183" s="190">
        <f>IF(N183="nulová",J183,0)</f>
        <v>0</v>
      </c>
      <c r="BJ183" s="24" t="s">
        <v>85</v>
      </c>
      <c r="BK183" s="190">
        <f>ROUND(I183*H183,2)</f>
        <v>0</v>
      </c>
      <c r="BL183" s="24" t="s">
        <v>222</v>
      </c>
      <c r="BM183" s="24" t="s">
        <v>965</v>
      </c>
    </row>
    <row r="184" spans="2:65" s="12" customFormat="1" ht="13.5">
      <c r="B184" s="200"/>
      <c r="D184" s="201" t="s">
        <v>224</v>
      </c>
      <c r="E184" s="202" t="s">
        <v>5</v>
      </c>
      <c r="F184" s="203" t="s">
        <v>940</v>
      </c>
      <c r="H184" s="204">
        <v>4</v>
      </c>
      <c r="I184" s="205"/>
      <c r="L184" s="200"/>
      <c r="M184" s="206"/>
      <c r="N184" s="207"/>
      <c r="O184" s="207"/>
      <c r="P184" s="207"/>
      <c r="Q184" s="207"/>
      <c r="R184" s="207"/>
      <c r="S184" s="207"/>
      <c r="T184" s="208"/>
      <c r="AT184" s="209" t="s">
        <v>224</v>
      </c>
      <c r="AU184" s="209" t="s">
        <v>87</v>
      </c>
      <c r="AV184" s="12" t="s">
        <v>87</v>
      </c>
      <c r="AW184" s="12" t="s">
        <v>41</v>
      </c>
      <c r="AX184" s="12" t="s">
        <v>85</v>
      </c>
      <c r="AY184" s="209" t="s">
        <v>216</v>
      </c>
    </row>
    <row r="185" spans="2:65" s="1" customFormat="1" ht="22.5" customHeight="1">
      <c r="B185" s="178"/>
      <c r="C185" s="179" t="s">
        <v>462</v>
      </c>
      <c r="D185" s="179" t="s">
        <v>218</v>
      </c>
      <c r="E185" s="180" t="s">
        <v>966</v>
      </c>
      <c r="F185" s="181" t="s">
        <v>967</v>
      </c>
      <c r="G185" s="182" t="s">
        <v>281</v>
      </c>
      <c r="H185" s="183">
        <v>121.3</v>
      </c>
      <c r="I185" s="184"/>
      <c r="J185" s="185">
        <f>ROUND(I185*H185,2)</f>
        <v>0</v>
      </c>
      <c r="K185" s="181" t="s">
        <v>806</v>
      </c>
      <c r="L185" s="42"/>
      <c r="M185" s="186" t="s">
        <v>5</v>
      </c>
      <c r="N185" s="187" t="s">
        <v>48</v>
      </c>
      <c r="O185" s="43"/>
      <c r="P185" s="188">
        <f>O185*H185</f>
        <v>0</v>
      </c>
      <c r="Q185" s="188">
        <v>0</v>
      </c>
      <c r="R185" s="188">
        <f>Q185*H185</f>
        <v>0</v>
      </c>
      <c r="S185" s="188">
        <v>0</v>
      </c>
      <c r="T185" s="189">
        <f>S185*H185</f>
        <v>0</v>
      </c>
      <c r="AR185" s="24" t="s">
        <v>222</v>
      </c>
      <c r="AT185" s="24" t="s">
        <v>218</v>
      </c>
      <c r="AU185" s="24" t="s">
        <v>87</v>
      </c>
      <c r="AY185" s="24" t="s">
        <v>216</v>
      </c>
      <c r="BE185" s="190">
        <f>IF(N185="základní",J185,0)</f>
        <v>0</v>
      </c>
      <c r="BF185" s="190">
        <f>IF(N185="snížená",J185,0)</f>
        <v>0</v>
      </c>
      <c r="BG185" s="190">
        <f>IF(N185="zákl. přenesená",J185,0)</f>
        <v>0</v>
      </c>
      <c r="BH185" s="190">
        <f>IF(N185="sníž. přenesená",J185,0)</f>
        <v>0</v>
      </c>
      <c r="BI185" s="190">
        <f>IF(N185="nulová",J185,0)</f>
        <v>0</v>
      </c>
      <c r="BJ185" s="24" t="s">
        <v>85</v>
      </c>
      <c r="BK185" s="190">
        <f>ROUND(I185*H185,2)</f>
        <v>0</v>
      </c>
      <c r="BL185" s="24" t="s">
        <v>222</v>
      </c>
      <c r="BM185" s="24" t="s">
        <v>968</v>
      </c>
    </row>
    <row r="186" spans="2:65" s="12" customFormat="1" ht="13.5">
      <c r="B186" s="200"/>
      <c r="D186" s="201" t="s">
        <v>224</v>
      </c>
      <c r="E186" s="202" t="s">
        <v>5</v>
      </c>
      <c r="F186" s="203" t="s">
        <v>784</v>
      </c>
      <c r="H186" s="204">
        <v>121.3</v>
      </c>
      <c r="I186" s="205"/>
      <c r="L186" s="200"/>
      <c r="M186" s="206"/>
      <c r="N186" s="207"/>
      <c r="O186" s="207"/>
      <c r="P186" s="207"/>
      <c r="Q186" s="207"/>
      <c r="R186" s="207"/>
      <c r="S186" s="207"/>
      <c r="T186" s="208"/>
      <c r="AT186" s="209" t="s">
        <v>224</v>
      </c>
      <c r="AU186" s="209" t="s">
        <v>87</v>
      </c>
      <c r="AV186" s="12" t="s">
        <v>87</v>
      </c>
      <c r="AW186" s="12" t="s">
        <v>41</v>
      </c>
      <c r="AX186" s="12" t="s">
        <v>85</v>
      </c>
      <c r="AY186" s="209" t="s">
        <v>216</v>
      </c>
    </row>
    <row r="187" spans="2:65" s="1" customFormat="1" ht="22.5" customHeight="1">
      <c r="B187" s="178"/>
      <c r="C187" s="179" t="s">
        <v>466</v>
      </c>
      <c r="D187" s="179" t="s">
        <v>218</v>
      </c>
      <c r="E187" s="180" t="s">
        <v>969</v>
      </c>
      <c r="F187" s="181" t="s">
        <v>970</v>
      </c>
      <c r="G187" s="182" t="s">
        <v>281</v>
      </c>
      <c r="H187" s="183">
        <v>389.4</v>
      </c>
      <c r="I187" s="184"/>
      <c r="J187" s="185">
        <f>ROUND(I187*H187,2)</f>
        <v>0</v>
      </c>
      <c r="K187" s="181" t="s">
        <v>806</v>
      </c>
      <c r="L187" s="42"/>
      <c r="M187" s="186" t="s">
        <v>5</v>
      </c>
      <c r="N187" s="187" t="s">
        <v>48</v>
      </c>
      <c r="O187" s="43"/>
      <c r="P187" s="188">
        <f>O187*H187</f>
        <v>0</v>
      </c>
      <c r="Q187" s="188">
        <v>0</v>
      </c>
      <c r="R187" s="188">
        <f>Q187*H187</f>
        <v>0</v>
      </c>
      <c r="S187" s="188">
        <v>0</v>
      </c>
      <c r="T187" s="189">
        <f>S187*H187</f>
        <v>0</v>
      </c>
      <c r="AR187" s="24" t="s">
        <v>222</v>
      </c>
      <c r="AT187" s="24" t="s">
        <v>218</v>
      </c>
      <c r="AU187" s="24" t="s">
        <v>87</v>
      </c>
      <c r="AY187" s="24" t="s">
        <v>216</v>
      </c>
      <c r="BE187" s="190">
        <f>IF(N187="základní",J187,0)</f>
        <v>0</v>
      </c>
      <c r="BF187" s="190">
        <f>IF(N187="snížená",J187,0)</f>
        <v>0</v>
      </c>
      <c r="BG187" s="190">
        <f>IF(N187="zákl. přenesená",J187,0)</f>
        <v>0</v>
      </c>
      <c r="BH187" s="190">
        <f>IF(N187="sníž. přenesená",J187,0)</f>
        <v>0</v>
      </c>
      <c r="BI187" s="190">
        <f>IF(N187="nulová",J187,0)</f>
        <v>0</v>
      </c>
      <c r="BJ187" s="24" t="s">
        <v>85</v>
      </c>
      <c r="BK187" s="190">
        <f>ROUND(I187*H187,2)</f>
        <v>0</v>
      </c>
      <c r="BL187" s="24" t="s">
        <v>222</v>
      </c>
      <c r="BM187" s="24" t="s">
        <v>971</v>
      </c>
    </row>
    <row r="188" spans="2:65" s="12" customFormat="1" ht="13.5">
      <c r="B188" s="200"/>
      <c r="D188" s="201" t="s">
        <v>224</v>
      </c>
      <c r="E188" s="202" t="s">
        <v>5</v>
      </c>
      <c r="F188" s="203" t="s">
        <v>786</v>
      </c>
      <c r="H188" s="204">
        <v>389.4</v>
      </c>
      <c r="I188" s="205"/>
      <c r="L188" s="200"/>
      <c r="M188" s="206"/>
      <c r="N188" s="207"/>
      <c r="O188" s="207"/>
      <c r="P188" s="207"/>
      <c r="Q188" s="207"/>
      <c r="R188" s="207"/>
      <c r="S188" s="207"/>
      <c r="T188" s="208"/>
      <c r="AT188" s="209" t="s">
        <v>224</v>
      </c>
      <c r="AU188" s="209" t="s">
        <v>87</v>
      </c>
      <c r="AV188" s="12" t="s">
        <v>87</v>
      </c>
      <c r="AW188" s="12" t="s">
        <v>41</v>
      </c>
      <c r="AX188" s="12" t="s">
        <v>85</v>
      </c>
      <c r="AY188" s="209" t="s">
        <v>216</v>
      </c>
    </row>
    <row r="189" spans="2:65" s="1" customFormat="1" ht="22.5" customHeight="1">
      <c r="B189" s="178"/>
      <c r="C189" s="179" t="s">
        <v>471</v>
      </c>
      <c r="D189" s="179" t="s">
        <v>218</v>
      </c>
      <c r="E189" s="180" t="s">
        <v>972</v>
      </c>
      <c r="F189" s="181" t="s">
        <v>973</v>
      </c>
      <c r="G189" s="182" t="s">
        <v>281</v>
      </c>
      <c r="H189" s="183">
        <v>278.5</v>
      </c>
      <c r="I189" s="184"/>
      <c r="J189" s="185">
        <f>ROUND(I189*H189,2)</f>
        <v>0</v>
      </c>
      <c r="K189" s="181" t="s">
        <v>806</v>
      </c>
      <c r="L189" s="42"/>
      <c r="M189" s="186" t="s">
        <v>5</v>
      </c>
      <c r="N189" s="187" t="s">
        <v>48</v>
      </c>
      <c r="O189" s="43"/>
      <c r="P189" s="188">
        <f>O189*H189</f>
        <v>0</v>
      </c>
      <c r="Q189" s="188">
        <v>0</v>
      </c>
      <c r="R189" s="188">
        <f>Q189*H189</f>
        <v>0</v>
      </c>
      <c r="S189" s="188">
        <v>0</v>
      </c>
      <c r="T189" s="189">
        <f>S189*H189</f>
        <v>0</v>
      </c>
      <c r="AR189" s="24" t="s">
        <v>222</v>
      </c>
      <c r="AT189" s="24" t="s">
        <v>218</v>
      </c>
      <c r="AU189" s="24" t="s">
        <v>87</v>
      </c>
      <c r="AY189" s="24" t="s">
        <v>216</v>
      </c>
      <c r="BE189" s="190">
        <f>IF(N189="základní",J189,0)</f>
        <v>0</v>
      </c>
      <c r="BF189" s="190">
        <f>IF(N189="snížená",J189,0)</f>
        <v>0</v>
      </c>
      <c r="BG189" s="190">
        <f>IF(N189="zákl. přenesená",J189,0)</f>
        <v>0</v>
      </c>
      <c r="BH189" s="190">
        <f>IF(N189="sníž. přenesená",J189,0)</f>
        <v>0</v>
      </c>
      <c r="BI189" s="190">
        <f>IF(N189="nulová",J189,0)</f>
        <v>0</v>
      </c>
      <c r="BJ189" s="24" t="s">
        <v>85</v>
      </c>
      <c r="BK189" s="190">
        <f>ROUND(I189*H189,2)</f>
        <v>0</v>
      </c>
      <c r="BL189" s="24" t="s">
        <v>222</v>
      </c>
      <c r="BM189" s="24" t="s">
        <v>974</v>
      </c>
    </row>
    <row r="190" spans="2:65" s="12" customFormat="1" ht="13.5">
      <c r="B190" s="200"/>
      <c r="D190" s="201" t="s">
        <v>224</v>
      </c>
      <c r="E190" s="202" t="s">
        <v>5</v>
      </c>
      <c r="F190" s="203" t="s">
        <v>788</v>
      </c>
      <c r="H190" s="204">
        <v>278.5</v>
      </c>
      <c r="I190" s="205"/>
      <c r="L190" s="200"/>
      <c r="M190" s="206"/>
      <c r="N190" s="207"/>
      <c r="O190" s="207"/>
      <c r="P190" s="207"/>
      <c r="Q190" s="207"/>
      <c r="R190" s="207"/>
      <c r="S190" s="207"/>
      <c r="T190" s="208"/>
      <c r="AT190" s="209" t="s">
        <v>224</v>
      </c>
      <c r="AU190" s="209" t="s">
        <v>87</v>
      </c>
      <c r="AV190" s="12" t="s">
        <v>87</v>
      </c>
      <c r="AW190" s="12" t="s">
        <v>41</v>
      </c>
      <c r="AX190" s="12" t="s">
        <v>85</v>
      </c>
      <c r="AY190" s="209" t="s">
        <v>216</v>
      </c>
    </row>
    <row r="191" spans="2:65" s="1" customFormat="1" ht="22.5" customHeight="1">
      <c r="B191" s="178"/>
      <c r="C191" s="179" t="s">
        <v>475</v>
      </c>
      <c r="D191" s="179" t="s">
        <v>218</v>
      </c>
      <c r="E191" s="180" t="s">
        <v>975</v>
      </c>
      <c r="F191" s="181" t="s">
        <v>976</v>
      </c>
      <c r="G191" s="182" t="s">
        <v>221</v>
      </c>
      <c r="H191" s="183">
        <v>26</v>
      </c>
      <c r="I191" s="184"/>
      <c r="J191" s="185">
        <f t="shared" ref="J191:J215" si="0">ROUND(I191*H191,2)</f>
        <v>0</v>
      </c>
      <c r="K191" s="181" t="s">
        <v>5</v>
      </c>
      <c r="L191" s="42"/>
      <c r="M191" s="186" t="s">
        <v>5</v>
      </c>
      <c r="N191" s="187" t="s">
        <v>48</v>
      </c>
      <c r="O191" s="43"/>
      <c r="P191" s="188">
        <f t="shared" ref="P191:P215" si="1">O191*H191</f>
        <v>0</v>
      </c>
      <c r="Q191" s="188">
        <v>0</v>
      </c>
      <c r="R191" s="188">
        <f t="shared" ref="R191:R215" si="2">Q191*H191</f>
        <v>0</v>
      </c>
      <c r="S191" s="188">
        <v>0</v>
      </c>
      <c r="T191" s="189">
        <f t="shared" ref="T191:T215" si="3">S191*H191</f>
        <v>0</v>
      </c>
      <c r="AR191" s="24" t="s">
        <v>222</v>
      </c>
      <c r="AT191" s="24" t="s">
        <v>218</v>
      </c>
      <c r="AU191" s="24" t="s">
        <v>87</v>
      </c>
      <c r="AY191" s="24" t="s">
        <v>216</v>
      </c>
      <c r="BE191" s="190">
        <f t="shared" ref="BE191:BE215" si="4">IF(N191="základní",J191,0)</f>
        <v>0</v>
      </c>
      <c r="BF191" s="190">
        <f t="shared" ref="BF191:BF215" si="5">IF(N191="snížená",J191,0)</f>
        <v>0</v>
      </c>
      <c r="BG191" s="190">
        <f t="shared" ref="BG191:BG215" si="6">IF(N191="zákl. přenesená",J191,0)</f>
        <v>0</v>
      </c>
      <c r="BH191" s="190">
        <f t="shared" ref="BH191:BH215" si="7">IF(N191="sníž. přenesená",J191,0)</f>
        <v>0</v>
      </c>
      <c r="BI191" s="190">
        <f t="shared" ref="BI191:BI215" si="8">IF(N191="nulová",J191,0)</f>
        <v>0</v>
      </c>
      <c r="BJ191" s="24" t="s">
        <v>85</v>
      </c>
      <c r="BK191" s="190">
        <f t="shared" ref="BK191:BK215" si="9">ROUND(I191*H191,2)</f>
        <v>0</v>
      </c>
      <c r="BL191" s="24" t="s">
        <v>222</v>
      </c>
      <c r="BM191" s="24" t="s">
        <v>977</v>
      </c>
    </row>
    <row r="192" spans="2:65" s="1" customFormat="1" ht="22.5" customHeight="1">
      <c r="B192" s="178"/>
      <c r="C192" s="179" t="s">
        <v>480</v>
      </c>
      <c r="D192" s="179" t="s">
        <v>218</v>
      </c>
      <c r="E192" s="180" t="s">
        <v>978</v>
      </c>
      <c r="F192" s="181" t="s">
        <v>979</v>
      </c>
      <c r="G192" s="182" t="s">
        <v>221</v>
      </c>
      <c r="H192" s="183">
        <v>26</v>
      </c>
      <c r="I192" s="184"/>
      <c r="J192" s="185">
        <f t="shared" si="0"/>
        <v>0</v>
      </c>
      <c r="K192" s="181" t="s">
        <v>5</v>
      </c>
      <c r="L192" s="42"/>
      <c r="M192" s="186" t="s">
        <v>5</v>
      </c>
      <c r="N192" s="187" t="s">
        <v>48</v>
      </c>
      <c r="O192" s="43"/>
      <c r="P192" s="188">
        <f t="shared" si="1"/>
        <v>0</v>
      </c>
      <c r="Q192" s="188">
        <v>0.19047811000000001</v>
      </c>
      <c r="R192" s="188">
        <f t="shared" si="2"/>
        <v>4.9524308599999998</v>
      </c>
      <c r="S192" s="188">
        <v>0</v>
      </c>
      <c r="T192" s="189">
        <f t="shared" si="3"/>
        <v>0</v>
      </c>
      <c r="AR192" s="24" t="s">
        <v>222</v>
      </c>
      <c r="AT192" s="24" t="s">
        <v>218</v>
      </c>
      <c r="AU192" s="24" t="s">
        <v>87</v>
      </c>
      <c r="AY192" s="24" t="s">
        <v>216</v>
      </c>
      <c r="BE192" s="190">
        <f t="shared" si="4"/>
        <v>0</v>
      </c>
      <c r="BF192" s="190">
        <f t="shared" si="5"/>
        <v>0</v>
      </c>
      <c r="BG192" s="190">
        <f t="shared" si="6"/>
        <v>0</v>
      </c>
      <c r="BH192" s="190">
        <f t="shared" si="7"/>
        <v>0</v>
      </c>
      <c r="BI192" s="190">
        <f t="shared" si="8"/>
        <v>0</v>
      </c>
      <c r="BJ192" s="24" t="s">
        <v>85</v>
      </c>
      <c r="BK192" s="190">
        <f t="shared" si="9"/>
        <v>0</v>
      </c>
      <c r="BL192" s="24" t="s">
        <v>222</v>
      </c>
      <c r="BM192" s="24" t="s">
        <v>980</v>
      </c>
    </row>
    <row r="193" spans="2:65" s="1" customFormat="1" ht="31.5" customHeight="1">
      <c r="B193" s="178"/>
      <c r="C193" s="229" t="s">
        <v>485</v>
      </c>
      <c r="D193" s="229" t="s">
        <v>404</v>
      </c>
      <c r="E193" s="230" t="s">
        <v>981</v>
      </c>
      <c r="F193" s="231" t="s">
        <v>982</v>
      </c>
      <c r="G193" s="232" t="s">
        <v>221</v>
      </c>
      <c r="H193" s="233">
        <v>21</v>
      </c>
      <c r="I193" s="234"/>
      <c r="J193" s="235">
        <f t="shared" si="0"/>
        <v>0</v>
      </c>
      <c r="K193" s="231" t="s">
        <v>5</v>
      </c>
      <c r="L193" s="236"/>
      <c r="M193" s="237" t="s">
        <v>5</v>
      </c>
      <c r="N193" s="238" t="s">
        <v>48</v>
      </c>
      <c r="O193" s="43"/>
      <c r="P193" s="188">
        <f t="shared" si="1"/>
        <v>0</v>
      </c>
      <c r="Q193" s="188">
        <v>0</v>
      </c>
      <c r="R193" s="188">
        <f t="shared" si="2"/>
        <v>0</v>
      </c>
      <c r="S193" s="188">
        <v>0</v>
      </c>
      <c r="T193" s="189">
        <f t="shared" si="3"/>
        <v>0</v>
      </c>
      <c r="AR193" s="24" t="s">
        <v>943</v>
      </c>
      <c r="AT193" s="24" t="s">
        <v>404</v>
      </c>
      <c r="AU193" s="24" t="s">
        <v>87</v>
      </c>
      <c r="AY193" s="24" t="s">
        <v>216</v>
      </c>
      <c r="BE193" s="190">
        <f t="shared" si="4"/>
        <v>0</v>
      </c>
      <c r="BF193" s="190">
        <f t="shared" si="5"/>
        <v>0</v>
      </c>
      <c r="BG193" s="190">
        <f t="shared" si="6"/>
        <v>0</v>
      </c>
      <c r="BH193" s="190">
        <f t="shared" si="7"/>
        <v>0</v>
      </c>
      <c r="BI193" s="190">
        <f t="shared" si="8"/>
        <v>0</v>
      </c>
      <c r="BJ193" s="24" t="s">
        <v>85</v>
      </c>
      <c r="BK193" s="190">
        <f t="shared" si="9"/>
        <v>0</v>
      </c>
      <c r="BL193" s="24" t="s">
        <v>943</v>
      </c>
      <c r="BM193" s="24" t="s">
        <v>983</v>
      </c>
    </row>
    <row r="194" spans="2:65" s="1" customFormat="1" ht="31.5" customHeight="1">
      <c r="B194" s="178"/>
      <c r="C194" s="229" t="s">
        <v>489</v>
      </c>
      <c r="D194" s="229" t="s">
        <v>404</v>
      </c>
      <c r="E194" s="230" t="s">
        <v>984</v>
      </c>
      <c r="F194" s="231" t="s">
        <v>985</v>
      </c>
      <c r="G194" s="232" t="s">
        <v>221</v>
      </c>
      <c r="H194" s="233">
        <v>17</v>
      </c>
      <c r="I194" s="234"/>
      <c r="J194" s="235">
        <f t="shared" si="0"/>
        <v>0</v>
      </c>
      <c r="K194" s="231" t="s">
        <v>5</v>
      </c>
      <c r="L194" s="236"/>
      <c r="M194" s="237" t="s">
        <v>5</v>
      </c>
      <c r="N194" s="238" t="s">
        <v>48</v>
      </c>
      <c r="O194" s="43"/>
      <c r="P194" s="188">
        <f t="shared" si="1"/>
        <v>0</v>
      </c>
      <c r="Q194" s="188">
        <v>0</v>
      </c>
      <c r="R194" s="188">
        <f t="shared" si="2"/>
        <v>0</v>
      </c>
      <c r="S194" s="188">
        <v>0</v>
      </c>
      <c r="T194" s="189">
        <f t="shared" si="3"/>
        <v>0</v>
      </c>
      <c r="AR194" s="24" t="s">
        <v>943</v>
      </c>
      <c r="AT194" s="24" t="s">
        <v>404</v>
      </c>
      <c r="AU194" s="24" t="s">
        <v>87</v>
      </c>
      <c r="AY194" s="24" t="s">
        <v>216</v>
      </c>
      <c r="BE194" s="190">
        <f t="shared" si="4"/>
        <v>0</v>
      </c>
      <c r="BF194" s="190">
        <f t="shared" si="5"/>
        <v>0</v>
      </c>
      <c r="BG194" s="190">
        <f t="shared" si="6"/>
        <v>0</v>
      </c>
      <c r="BH194" s="190">
        <f t="shared" si="7"/>
        <v>0</v>
      </c>
      <c r="BI194" s="190">
        <f t="shared" si="8"/>
        <v>0</v>
      </c>
      <c r="BJ194" s="24" t="s">
        <v>85</v>
      </c>
      <c r="BK194" s="190">
        <f t="shared" si="9"/>
        <v>0</v>
      </c>
      <c r="BL194" s="24" t="s">
        <v>943</v>
      </c>
      <c r="BM194" s="24" t="s">
        <v>986</v>
      </c>
    </row>
    <row r="195" spans="2:65" s="1" customFormat="1" ht="31.5" customHeight="1">
      <c r="B195" s="178"/>
      <c r="C195" s="229" t="s">
        <v>493</v>
      </c>
      <c r="D195" s="229" t="s">
        <v>404</v>
      </c>
      <c r="E195" s="230" t="s">
        <v>987</v>
      </c>
      <c r="F195" s="231" t="s">
        <v>988</v>
      </c>
      <c r="G195" s="232" t="s">
        <v>221</v>
      </c>
      <c r="H195" s="233">
        <v>8</v>
      </c>
      <c r="I195" s="234"/>
      <c r="J195" s="235">
        <f t="shared" si="0"/>
        <v>0</v>
      </c>
      <c r="K195" s="231" t="s">
        <v>5</v>
      </c>
      <c r="L195" s="236"/>
      <c r="M195" s="237" t="s">
        <v>5</v>
      </c>
      <c r="N195" s="238" t="s">
        <v>48</v>
      </c>
      <c r="O195" s="43"/>
      <c r="P195" s="188">
        <f t="shared" si="1"/>
        <v>0</v>
      </c>
      <c r="Q195" s="188">
        <v>0</v>
      </c>
      <c r="R195" s="188">
        <f t="shared" si="2"/>
        <v>0</v>
      </c>
      <c r="S195" s="188">
        <v>0</v>
      </c>
      <c r="T195" s="189">
        <f t="shared" si="3"/>
        <v>0</v>
      </c>
      <c r="AR195" s="24" t="s">
        <v>943</v>
      </c>
      <c r="AT195" s="24" t="s">
        <v>404</v>
      </c>
      <c r="AU195" s="24" t="s">
        <v>87</v>
      </c>
      <c r="AY195" s="24" t="s">
        <v>216</v>
      </c>
      <c r="BE195" s="190">
        <f t="shared" si="4"/>
        <v>0</v>
      </c>
      <c r="BF195" s="190">
        <f t="shared" si="5"/>
        <v>0</v>
      </c>
      <c r="BG195" s="190">
        <f t="shared" si="6"/>
        <v>0</v>
      </c>
      <c r="BH195" s="190">
        <f t="shared" si="7"/>
        <v>0</v>
      </c>
      <c r="BI195" s="190">
        <f t="shared" si="8"/>
        <v>0</v>
      </c>
      <c r="BJ195" s="24" t="s">
        <v>85</v>
      </c>
      <c r="BK195" s="190">
        <f t="shared" si="9"/>
        <v>0</v>
      </c>
      <c r="BL195" s="24" t="s">
        <v>943</v>
      </c>
      <c r="BM195" s="24" t="s">
        <v>989</v>
      </c>
    </row>
    <row r="196" spans="2:65" s="1" customFormat="1" ht="22.5" customHeight="1">
      <c r="B196" s="178"/>
      <c r="C196" s="229" t="s">
        <v>498</v>
      </c>
      <c r="D196" s="229" t="s">
        <v>404</v>
      </c>
      <c r="E196" s="230" t="s">
        <v>990</v>
      </c>
      <c r="F196" s="231" t="s">
        <v>991</v>
      </c>
      <c r="G196" s="232" t="s">
        <v>221</v>
      </c>
      <c r="H196" s="233">
        <v>2</v>
      </c>
      <c r="I196" s="234"/>
      <c r="J196" s="235">
        <f t="shared" si="0"/>
        <v>0</v>
      </c>
      <c r="K196" s="231" t="s">
        <v>5</v>
      </c>
      <c r="L196" s="236"/>
      <c r="M196" s="237" t="s">
        <v>5</v>
      </c>
      <c r="N196" s="238" t="s">
        <v>48</v>
      </c>
      <c r="O196" s="43"/>
      <c r="P196" s="188">
        <f t="shared" si="1"/>
        <v>0</v>
      </c>
      <c r="Q196" s="188">
        <v>0</v>
      </c>
      <c r="R196" s="188">
        <f t="shared" si="2"/>
        <v>0</v>
      </c>
      <c r="S196" s="188">
        <v>0</v>
      </c>
      <c r="T196" s="189">
        <f t="shared" si="3"/>
        <v>0</v>
      </c>
      <c r="AR196" s="24" t="s">
        <v>943</v>
      </c>
      <c r="AT196" s="24" t="s">
        <v>404</v>
      </c>
      <c r="AU196" s="24" t="s">
        <v>87</v>
      </c>
      <c r="AY196" s="24" t="s">
        <v>216</v>
      </c>
      <c r="BE196" s="190">
        <f t="shared" si="4"/>
        <v>0</v>
      </c>
      <c r="BF196" s="190">
        <f t="shared" si="5"/>
        <v>0</v>
      </c>
      <c r="BG196" s="190">
        <f t="shared" si="6"/>
        <v>0</v>
      </c>
      <c r="BH196" s="190">
        <f t="shared" si="7"/>
        <v>0</v>
      </c>
      <c r="BI196" s="190">
        <f t="shared" si="8"/>
        <v>0</v>
      </c>
      <c r="BJ196" s="24" t="s">
        <v>85</v>
      </c>
      <c r="BK196" s="190">
        <f t="shared" si="9"/>
        <v>0</v>
      </c>
      <c r="BL196" s="24" t="s">
        <v>943</v>
      </c>
      <c r="BM196" s="24" t="s">
        <v>992</v>
      </c>
    </row>
    <row r="197" spans="2:65" s="1" customFormat="1" ht="22.5" customHeight="1">
      <c r="B197" s="178"/>
      <c r="C197" s="229" t="s">
        <v>502</v>
      </c>
      <c r="D197" s="229" t="s">
        <v>404</v>
      </c>
      <c r="E197" s="230" t="s">
        <v>993</v>
      </c>
      <c r="F197" s="231" t="s">
        <v>994</v>
      </c>
      <c r="G197" s="232" t="s">
        <v>221</v>
      </c>
      <c r="H197" s="233">
        <v>5</v>
      </c>
      <c r="I197" s="234"/>
      <c r="J197" s="235">
        <f t="shared" si="0"/>
        <v>0</v>
      </c>
      <c r="K197" s="231" t="s">
        <v>5</v>
      </c>
      <c r="L197" s="236"/>
      <c r="M197" s="237" t="s">
        <v>5</v>
      </c>
      <c r="N197" s="238" t="s">
        <v>48</v>
      </c>
      <c r="O197" s="43"/>
      <c r="P197" s="188">
        <f t="shared" si="1"/>
        <v>0</v>
      </c>
      <c r="Q197" s="188">
        <v>0</v>
      </c>
      <c r="R197" s="188">
        <f t="shared" si="2"/>
        <v>0</v>
      </c>
      <c r="S197" s="188">
        <v>0</v>
      </c>
      <c r="T197" s="189">
        <f t="shared" si="3"/>
        <v>0</v>
      </c>
      <c r="AR197" s="24" t="s">
        <v>943</v>
      </c>
      <c r="AT197" s="24" t="s">
        <v>404</v>
      </c>
      <c r="AU197" s="24" t="s">
        <v>87</v>
      </c>
      <c r="AY197" s="24" t="s">
        <v>216</v>
      </c>
      <c r="BE197" s="190">
        <f t="shared" si="4"/>
        <v>0</v>
      </c>
      <c r="BF197" s="190">
        <f t="shared" si="5"/>
        <v>0</v>
      </c>
      <c r="BG197" s="190">
        <f t="shared" si="6"/>
        <v>0</v>
      </c>
      <c r="BH197" s="190">
        <f t="shared" si="7"/>
        <v>0</v>
      </c>
      <c r="BI197" s="190">
        <f t="shared" si="8"/>
        <v>0</v>
      </c>
      <c r="BJ197" s="24" t="s">
        <v>85</v>
      </c>
      <c r="BK197" s="190">
        <f t="shared" si="9"/>
        <v>0</v>
      </c>
      <c r="BL197" s="24" t="s">
        <v>943</v>
      </c>
      <c r="BM197" s="24" t="s">
        <v>995</v>
      </c>
    </row>
    <row r="198" spans="2:65" s="1" customFormat="1" ht="22.5" customHeight="1">
      <c r="B198" s="178"/>
      <c r="C198" s="229" t="s">
        <v>506</v>
      </c>
      <c r="D198" s="229" t="s">
        <v>404</v>
      </c>
      <c r="E198" s="230" t="s">
        <v>996</v>
      </c>
      <c r="F198" s="231" t="s">
        <v>997</v>
      </c>
      <c r="G198" s="232" t="s">
        <v>221</v>
      </c>
      <c r="H198" s="233">
        <v>8</v>
      </c>
      <c r="I198" s="234"/>
      <c r="J198" s="235">
        <f t="shared" si="0"/>
        <v>0</v>
      </c>
      <c r="K198" s="231" t="s">
        <v>5</v>
      </c>
      <c r="L198" s="236"/>
      <c r="M198" s="237" t="s">
        <v>5</v>
      </c>
      <c r="N198" s="238" t="s">
        <v>48</v>
      </c>
      <c r="O198" s="43"/>
      <c r="P198" s="188">
        <f t="shared" si="1"/>
        <v>0</v>
      </c>
      <c r="Q198" s="188">
        <v>0</v>
      </c>
      <c r="R198" s="188">
        <f t="shared" si="2"/>
        <v>0</v>
      </c>
      <c r="S198" s="188">
        <v>0</v>
      </c>
      <c r="T198" s="189">
        <f t="shared" si="3"/>
        <v>0</v>
      </c>
      <c r="AR198" s="24" t="s">
        <v>943</v>
      </c>
      <c r="AT198" s="24" t="s">
        <v>404</v>
      </c>
      <c r="AU198" s="24" t="s">
        <v>87</v>
      </c>
      <c r="AY198" s="24" t="s">
        <v>216</v>
      </c>
      <c r="BE198" s="190">
        <f t="shared" si="4"/>
        <v>0</v>
      </c>
      <c r="BF198" s="190">
        <f t="shared" si="5"/>
        <v>0</v>
      </c>
      <c r="BG198" s="190">
        <f t="shared" si="6"/>
        <v>0</v>
      </c>
      <c r="BH198" s="190">
        <f t="shared" si="7"/>
        <v>0</v>
      </c>
      <c r="BI198" s="190">
        <f t="shared" si="8"/>
        <v>0</v>
      </c>
      <c r="BJ198" s="24" t="s">
        <v>85</v>
      </c>
      <c r="BK198" s="190">
        <f t="shared" si="9"/>
        <v>0</v>
      </c>
      <c r="BL198" s="24" t="s">
        <v>943</v>
      </c>
      <c r="BM198" s="24" t="s">
        <v>998</v>
      </c>
    </row>
    <row r="199" spans="2:65" s="1" customFormat="1" ht="31.5" customHeight="1">
      <c r="B199" s="178"/>
      <c r="C199" s="229" t="s">
        <v>510</v>
      </c>
      <c r="D199" s="229" t="s">
        <v>404</v>
      </c>
      <c r="E199" s="230" t="s">
        <v>999</v>
      </c>
      <c r="F199" s="231" t="s">
        <v>1000</v>
      </c>
      <c r="G199" s="232" t="s">
        <v>221</v>
      </c>
      <c r="H199" s="233">
        <v>6</v>
      </c>
      <c r="I199" s="234"/>
      <c r="J199" s="235">
        <f t="shared" si="0"/>
        <v>0</v>
      </c>
      <c r="K199" s="231" t="s">
        <v>5</v>
      </c>
      <c r="L199" s="236"/>
      <c r="M199" s="237" t="s">
        <v>5</v>
      </c>
      <c r="N199" s="238" t="s">
        <v>48</v>
      </c>
      <c r="O199" s="43"/>
      <c r="P199" s="188">
        <f t="shared" si="1"/>
        <v>0</v>
      </c>
      <c r="Q199" s="188">
        <v>0</v>
      </c>
      <c r="R199" s="188">
        <f t="shared" si="2"/>
        <v>0</v>
      </c>
      <c r="S199" s="188">
        <v>0</v>
      </c>
      <c r="T199" s="189">
        <f t="shared" si="3"/>
        <v>0</v>
      </c>
      <c r="AR199" s="24" t="s">
        <v>943</v>
      </c>
      <c r="AT199" s="24" t="s">
        <v>404</v>
      </c>
      <c r="AU199" s="24" t="s">
        <v>87</v>
      </c>
      <c r="AY199" s="24" t="s">
        <v>216</v>
      </c>
      <c r="BE199" s="190">
        <f t="shared" si="4"/>
        <v>0</v>
      </c>
      <c r="BF199" s="190">
        <f t="shared" si="5"/>
        <v>0</v>
      </c>
      <c r="BG199" s="190">
        <f t="shared" si="6"/>
        <v>0</v>
      </c>
      <c r="BH199" s="190">
        <f t="shared" si="7"/>
        <v>0</v>
      </c>
      <c r="BI199" s="190">
        <f t="shared" si="8"/>
        <v>0</v>
      </c>
      <c r="BJ199" s="24" t="s">
        <v>85</v>
      </c>
      <c r="BK199" s="190">
        <f t="shared" si="9"/>
        <v>0</v>
      </c>
      <c r="BL199" s="24" t="s">
        <v>943</v>
      </c>
      <c r="BM199" s="24" t="s">
        <v>1001</v>
      </c>
    </row>
    <row r="200" spans="2:65" s="1" customFormat="1" ht="22.5" customHeight="1">
      <c r="B200" s="178"/>
      <c r="C200" s="229" t="s">
        <v>514</v>
      </c>
      <c r="D200" s="229" t="s">
        <v>404</v>
      </c>
      <c r="E200" s="230" t="s">
        <v>1002</v>
      </c>
      <c r="F200" s="231" t="s">
        <v>1003</v>
      </c>
      <c r="G200" s="232" t="s">
        <v>221</v>
      </c>
      <c r="H200" s="233">
        <v>13</v>
      </c>
      <c r="I200" s="234"/>
      <c r="J200" s="235">
        <f t="shared" si="0"/>
        <v>0</v>
      </c>
      <c r="K200" s="231" t="s">
        <v>5</v>
      </c>
      <c r="L200" s="236"/>
      <c r="M200" s="237" t="s">
        <v>5</v>
      </c>
      <c r="N200" s="238" t="s">
        <v>48</v>
      </c>
      <c r="O200" s="43"/>
      <c r="P200" s="188">
        <f t="shared" si="1"/>
        <v>0</v>
      </c>
      <c r="Q200" s="188">
        <v>0</v>
      </c>
      <c r="R200" s="188">
        <f t="shared" si="2"/>
        <v>0</v>
      </c>
      <c r="S200" s="188">
        <v>0</v>
      </c>
      <c r="T200" s="189">
        <f t="shared" si="3"/>
        <v>0</v>
      </c>
      <c r="AR200" s="24" t="s">
        <v>943</v>
      </c>
      <c r="AT200" s="24" t="s">
        <v>404</v>
      </c>
      <c r="AU200" s="24" t="s">
        <v>87</v>
      </c>
      <c r="AY200" s="24" t="s">
        <v>216</v>
      </c>
      <c r="BE200" s="190">
        <f t="shared" si="4"/>
        <v>0</v>
      </c>
      <c r="BF200" s="190">
        <f t="shared" si="5"/>
        <v>0</v>
      </c>
      <c r="BG200" s="190">
        <f t="shared" si="6"/>
        <v>0</v>
      </c>
      <c r="BH200" s="190">
        <f t="shared" si="7"/>
        <v>0</v>
      </c>
      <c r="BI200" s="190">
        <f t="shared" si="8"/>
        <v>0</v>
      </c>
      <c r="BJ200" s="24" t="s">
        <v>85</v>
      </c>
      <c r="BK200" s="190">
        <f t="shared" si="9"/>
        <v>0</v>
      </c>
      <c r="BL200" s="24" t="s">
        <v>943</v>
      </c>
      <c r="BM200" s="24" t="s">
        <v>1004</v>
      </c>
    </row>
    <row r="201" spans="2:65" s="1" customFormat="1" ht="22.5" customHeight="1">
      <c r="B201" s="178"/>
      <c r="C201" s="229" t="s">
        <v>519</v>
      </c>
      <c r="D201" s="229" t="s">
        <v>404</v>
      </c>
      <c r="E201" s="230" t="s">
        <v>1005</v>
      </c>
      <c r="F201" s="231" t="s">
        <v>1006</v>
      </c>
      <c r="G201" s="232" t="s">
        <v>221</v>
      </c>
      <c r="H201" s="233">
        <v>3</v>
      </c>
      <c r="I201" s="234"/>
      <c r="J201" s="235">
        <f t="shared" si="0"/>
        <v>0</v>
      </c>
      <c r="K201" s="231" t="s">
        <v>5</v>
      </c>
      <c r="L201" s="236"/>
      <c r="M201" s="237" t="s">
        <v>5</v>
      </c>
      <c r="N201" s="238" t="s">
        <v>48</v>
      </c>
      <c r="O201" s="43"/>
      <c r="P201" s="188">
        <f t="shared" si="1"/>
        <v>0</v>
      </c>
      <c r="Q201" s="188">
        <v>0</v>
      </c>
      <c r="R201" s="188">
        <f t="shared" si="2"/>
        <v>0</v>
      </c>
      <c r="S201" s="188">
        <v>0</v>
      </c>
      <c r="T201" s="189">
        <f t="shared" si="3"/>
        <v>0</v>
      </c>
      <c r="AR201" s="24" t="s">
        <v>943</v>
      </c>
      <c r="AT201" s="24" t="s">
        <v>404</v>
      </c>
      <c r="AU201" s="24" t="s">
        <v>87</v>
      </c>
      <c r="AY201" s="24" t="s">
        <v>216</v>
      </c>
      <c r="BE201" s="190">
        <f t="shared" si="4"/>
        <v>0</v>
      </c>
      <c r="BF201" s="190">
        <f t="shared" si="5"/>
        <v>0</v>
      </c>
      <c r="BG201" s="190">
        <f t="shared" si="6"/>
        <v>0</v>
      </c>
      <c r="BH201" s="190">
        <f t="shared" si="7"/>
        <v>0</v>
      </c>
      <c r="BI201" s="190">
        <f t="shared" si="8"/>
        <v>0</v>
      </c>
      <c r="BJ201" s="24" t="s">
        <v>85</v>
      </c>
      <c r="BK201" s="190">
        <f t="shared" si="9"/>
        <v>0</v>
      </c>
      <c r="BL201" s="24" t="s">
        <v>943</v>
      </c>
      <c r="BM201" s="24" t="s">
        <v>1007</v>
      </c>
    </row>
    <row r="202" spans="2:65" s="1" customFormat="1" ht="22.5" customHeight="1">
      <c r="B202" s="178"/>
      <c r="C202" s="229" t="s">
        <v>523</v>
      </c>
      <c r="D202" s="229" t="s">
        <v>404</v>
      </c>
      <c r="E202" s="230" t="s">
        <v>1008</v>
      </c>
      <c r="F202" s="231" t="s">
        <v>1009</v>
      </c>
      <c r="G202" s="232" t="s">
        <v>221</v>
      </c>
      <c r="H202" s="233">
        <v>7</v>
      </c>
      <c r="I202" s="234"/>
      <c r="J202" s="235">
        <f t="shared" si="0"/>
        <v>0</v>
      </c>
      <c r="K202" s="231" t="s">
        <v>5</v>
      </c>
      <c r="L202" s="236"/>
      <c r="M202" s="237" t="s">
        <v>5</v>
      </c>
      <c r="N202" s="238" t="s">
        <v>48</v>
      </c>
      <c r="O202" s="43"/>
      <c r="P202" s="188">
        <f t="shared" si="1"/>
        <v>0</v>
      </c>
      <c r="Q202" s="188">
        <v>0</v>
      </c>
      <c r="R202" s="188">
        <f t="shared" si="2"/>
        <v>0</v>
      </c>
      <c r="S202" s="188">
        <v>0</v>
      </c>
      <c r="T202" s="189">
        <f t="shared" si="3"/>
        <v>0</v>
      </c>
      <c r="AR202" s="24" t="s">
        <v>943</v>
      </c>
      <c r="AT202" s="24" t="s">
        <v>404</v>
      </c>
      <c r="AU202" s="24" t="s">
        <v>87</v>
      </c>
      <c r="AY202" s="24" t="s">
        <v>216</v>
      </c>
      <c r="BE202" s="190">
        <f t="shared" si="4"/>
        <v>0</v>
      </c>
      <c r="BF202" s="190">
        <f t="shared" si="5"/>
        <v>0</v>
      </c>
      <c r="BG202" s="190">
        <f t="shared" si="6"/>
        <v>0</v>
      </c>
      <c r="BH202" s="190">
        <f t="shared" si="7"/>
        <v>0</v>
      </c>
      <c r="BI202" s="190">
        <f t="shared" si="8"/>
        <v>0</v>
      </c>
      <c r="BJ202" s="24" t="s">
        <v>85</v>
      </c>
      <c r="BK202" s="190">
        <f t="shared" si="9"/>
        <v>0</v>
      </c>
      <c r="BL202" s="24" t="s">
        <v>943</v>
      </c>
      <c r="BM202" s="24" t="s">
        <v>1010</v>
      </c>
    </row>
    <row r="203" spans="2:65" s="1" customFormat="1" ht="22.5" customHeight="1">
      <c r="B203" s="178"/>
      <c r="C203" s="229" t="s">
        <v>527</v>
      </c>
      <c r="D203" s="229" t="s">
        <v>404</v>
      </c>
      <c r="E203" s="230" t="s">
        <v>1011</v>
      </c>
      <c r="F203" s="231" t="s">
        <v>1012</v>
      </c>
      <c r="G203" s="232" t="s">
        <v>221</v>
      </c>
      <c r="H203" s="233">
        <v>14</v>
      </c>
      <c r="I203" s="234"/>
      <c r="J203" s="235">
        <f t="shared" si="0"/>
        <v>0</v>
      </c>
      <c r="K203" s="231" t="s">
        <v>5</v>
      </c>
      <c r="L203" s="236"/>
      <c r="M203" s="237" t="s">
        <v>5</v>
      </c>
      <c r="N203" s="238" t="s">
        <v>48</v>
      </c>
      <c r="O203" s="43"/>
      <c r="P203" s="188">
        <f t="shared" si="1"/>
        <v>0</v>
      </c>
      <c r="Q203" s="188">
        <v>0</v>
      </c>
      <c r="R203" s="188">
        <f t="shared" si="2"/>
        <v>0</v>
      </c>
      <c r="S203" s="188">
        <v>0</v>
      </c>
      <c r="T203" s="189">
        <f t="shared" si="3"/>
        <v>0</v>
      </c>
      <c r="AR203" s="24" t="s">
        <v>943</v>
      </c>
      <c r="AT203" s="24" t="s">
        <v>404</v>
      </c>
      <c r="AU203" s="24" t="s">
        <v>87</v>
      </c>
      <c r="AY203" s="24" t="s">
        <v>216</v>
      </c>
      <c r="BE203" s="190">
        <f t="shared" si="4"/>
        <v>0</v>
      </c>
      <c r="BF203" s="190">
        <f t="shared" si="5"/>
        <v>0</v>
      </c>
      <c r="BG203" s="190">
        <f t="shared" si="6"/>
        <v>0</v>
      </c>
      <c r="BH203" s="190">
        <f t="shared" si="7"/>
        <v>0</v>
      </c>
      <c r="BI203" s="190">
        <f t="shared" si="8"/>
        <v>0</v>
      </c>
      <c r="BJ203" s="24" t="s">
        <v>85</v>
      </c>
      <c r="BK203" s="190">
        <f t="shared" si="9"/>
        <v>0</v>
      </c>
      <c r="BL203" s="24" t="s">
        <v>943</v>
      </c>
      <c r="BM203" s="24" t="s">
        <v>1013</v>
      </c>
    </row>
    <row r="204" spans="2:65" s="1" customFormat="1" ht="22.5" customHeight="1">
      <c r="B204" s="178"/>
      <c r="C204" s="229" t="s">
        <v>531</v>
      </c>
      <c r="D204" s="229" t="s">
        <v>404</v>
      </c>
      <c r="E204" s="230" t="s">
        <v>1014</v>
      </c>
      <c r="F204" s="231" t="s">
        <v>1015</v>
      </c>
      <c r="G204" s="232" t="s">
        <v>221</v>
      </c>
      <c r="H204" s="233">
        <v>1</v>
      </c>
      <c r="I204" s="234"/>
      <c r="J204" s="235">
        <f t="shared" si="0"/>
        <v>0</v>
      </c>
      <c r="K204" s="231" t="s">
        <v>5</v>
      </c>
      <c r="L204" s="236"/>
      <c r="M204" s="237" t="s">
        <v>5</v>
      </c>
      <c r="N204" s="238" t="s">
        <v>48</v>
      </c>
      <c r="O204" s="43"/>
      <c r="P204" s="188">
        <f t="shared" si="1"/>
        <v>0</v>
      </c>
      <c r="Q204" s="188">
        <v>0</v>
      </c>
      <c r="R204" s="188">
        <f t="shared" si="2"/>
        <v>0</v>
      </c>
      <c r="S204" s="188">
        <v>0</v>
      </c>
      <c r="T204" s="189">
        <f t="shared" si="3"/>
        <v>0</v>
      </c>
      <c r="AR204" s="24" t="s">
        <v>943</v>
      </c>
      <c r="AT204" s="24" t="s">
        <v>404</v>
      </c>
      <c r="AU204" s="24" t="s">
        <v>87</v>
      </c>
      <c r="AY204" s="24" t="s">
        <v>216</v>
      </c>
      <c r="BE204" s="190">
        <f t="shared" si="4"/>
        <v>0</v>
      </c>
      <c r="BF204" s="190">
        <f t="shared" si="5"/>
        <v>0</v>
      </c>
      <c r="BG204" s="190">
        <f t="shared" si="6"/>
        <v>0</v>
      </c>
      <c r="BH204" s="190">
        <f t="shared" si="7"/>
        <v>0</v>
      </c>
      <c r="BI204" s="190">
        <f t="shared" si="8"/>
        <v>0</v>
      </c>
      <c r="BJ204" s="24" t="s">
        <v>85</v>
      </c>
      <c r="BK204" s="190">
        <f t="shared" si="9"/>
        <v>0</v>
      </c>
      <c r="BL204" s="24" t="s">
        <v>943</v>
      </c>
      <c r="BM204" s="24" t="s">
        <v>1016</v>
      </c>
    </row>
    <row r="205" spans="2:65" s="1" customFormat="1" ht="22.5" customHeight="1">
      <c r="B205" s="178"/>
      <c r="C205" s="229" t="s">
        <v>536</v>
      </c>
      <c r="D205" s="229" t="s">
        <v>404</v>
      </c>
      <c r="E205" s="230" t="s">
        <v>1017</v>
      </c>
      <c r="F205" s="231" t="s">
        <v>1018</v>
      </c>
      <c r="G205" s="232" t="s">
        <v>221</v>
      </c>
      <c r="H205" s="233">
        <v>2</v>
      </c>
      <c r="I205" s="234"/>
      <c r="J205" s="235">
        <f t="shared" si="0"/>
        <v>0</v>
      </c>
      <c r="K205" s="231" t="s">
        <v>5</v>
      </c>
      <c r="L205" s="236"/>
      <c r="M205" s="237" t="s">
        <v>5</v>
      </c>
      <c r="N205" s="238" t="s">
        <v>48</v>
      </c>
      <c r="O205" s="43"/>
      <c r="P205" s="188">
        <f t="shared" si="1"/>
        <v>0</v>
      </c>
      <c r="Q205" s="188">
        <v>0</v>
      </c>
      <c r="R205" s="188">
        <f t="shared" si="2"/>
        <v>0</v>
      </c>
      <c r="S205" s="188">
        <v>0</v>
      </c>
      <c r="T205" s="189">
        <f t="shared" si="3"/>
        <v>0</v>
      </c>
      <c r="AR205" s="24" t="s">
        <v>943</v>
      </c>
      <c r="AT205" s="24" t="s">
        <v>404</v>
      </c>
      <c r="AU205" s="24" t="s">
        <v>87</v>
      </c>
      <c r="AY205" s="24" t="s">
        <v>216</v>
      </c>
      <c r="BE205" s="190">
        <f t="shared" si="4"/>
        <v>0</v>
      </c>
      <c r="BF205" s="190">
        <f t="shared" si="5"/>
        <v>0</v>
      </c>
      <c r="BG205" s="190">
        <f t="shared" si="6"/>
        <v>0</v>
      </c>
      <c r="BH205" s="190">
        <f t="shared" si="7"/>
        <v>0</v>
      </c>
      <c r="BI205" s="190">
        <f t="shared" si="8"/>
        <v>0</v>
      </c>
      <c r="BJ205" s="24" t="s">
        <v>85</v>
      </c>
      <c r="BK205" s="190">
        <f t="shared" si="9"/>
        <v>0</v>
      </c>
      <c r="BL205" s="24" t="s">
        <v>943</v>
      </c>
      <c r="BM205" s="24" t="s">
        <v>1019</v>
      </c>
    </row>
    <row r="206" spans="2:65" s="1" customFormat="1" ht="22.5" customHeight="1">
      <c r="B206" s="178"/>
      <c r="C206" s="229" t="s">
        <v>541</v>
      </c>
      <c r="D206" s="229" t="s">
        <v>404</v>
      </c>
      <c r="E206" s="230" t="s">
        <v>1020</v>
      </c>
      <c r="F206" s="231" t="s">
        <v>1021</v>
      </c>
      <c r="G206" s="232" t="s">
        <v>221</v>
      </c>
      <c r="H206" s="233">
        <v>2</v>
      </c>
      <c r="I206" s="234"/>
      <c r="J206" s="235">
        <f t="shared" si="0"/>
        <v>0</v>
      </c>
      <c r="K206" s="231" t="s">
        <v>5</v>
      </c>
      <c r="L206" s="236"/>
      <c r="M206" s="237" t="s">
        <v>5</v>
      </c>
      <c r="N206" s="238" t="s">
        <v>48</v>
      </c>
      <c r="O206" s="43"/>
      <c r="P206" s="188">
        <f t="shared" si="1"/>
        <v>0</v>
      </c>
      <c r="Q206" s="188">
        <v>0</v>
      </c>
      <c r="R206" s="188">
        <f t="shared" si="2"/>
        <v>0</v>
      </c>
      <c r="S206" s="188">
        <v>0</v>
      </c>
      <c r="T206" s="189">
        <f t="shared" si="3"/>
        <v>0</v>
      </c>
      <c r="AR206" s="24" t="s">
        <v>943</v>
      </c>
      <c r="AT206" s="24" t="s">
        <v>404</v>
      </c>
      <c r="AU206" s="24" t="s">
        <v>87</v>
      </c>
      <c r="AY206" s="24" t="s">
        <v>216</v>
      </c>
      <c r="BE206" s="190">
        <f t="shared" si="4"/>
        <v>0</v>
      </c>
      <c r="BF206" s="190">
        <f t="shared" si="5"/>
        <v>0</v>
      </c>
      <c r="BG206" s="190">
        <f t="shared" si="6"/>
        <v>0</v>
      </c>
      <c r="BH206" s="190">
        <f t="shared" si="7"/>
        <v>0</v>
      </c>
      <c r="BI206" s="190">
        <f t="shared" si="8"/>
        <v>0</v>
      </c>
      <c r="BJ206" s="24" t="s">
        <v>85</v>
      </c>
      <c r="BK206" s="190">
        <f t="shared" si="9"/>
        <v>0</v>
      </c>
      <c r="BL206" s="24" t="s">
        <v>943</v>
      </c>
      <c r="BM206" s="24" t="s">
        <v>1022</v>
      </c>
    </row>
    <row r="207" spans="2:65" s="1" customFormat="1" ht="22.5" customHeight="1">
      <c r="B207" s="178"/>
      <c r="C207" s="229" t="s">
        <v>546</v>
      </c>
      <c r="D207" s="229" t="s">
        <v>404</v>
      </c>
      <c r="E207" s="230" t="s">
        <v>1023</v>
      </c>
      <c r="F207" s="231" t="s">
        <v>1024</v>
      </c>
      <c r="G207" s="232" t="s">
        <v>221</v>
      </c>
      <c r="H207" s="233">
        <v>1</v>
      </c>
      <c r="I207" s="234"/>
      <c r="J207" s="235">
        <f t="shared" si="0"/>
        <v>0</v>
      </c>
      <c r="K207" s="231" t="s">
        <v>5</v>
      </c>
      <c r="L207" s="236"/>
      <c r="M207" s="237" t="s">
        <v>5</v>
      </c>
      <c r="N207" s="238" t="s">
        <v>48</v>
      </c>
      <c r="O207" s="43"/>
      <c r="P207" s="188">
        <f t="shared" si="1"/>
        <v>0</v>
      </c>
      <c r="Q207" s="188">
        <v>0</v>
      </c>
      <c r="R207" s="188">
        <f t="shared" si="2"/>
        <v>0</v>
      </c>
      <c r="S207" s="188">
        <v>0</v>
      </c>
      <c r="T207" s="189">
        <f t="shared" si="3"/>
        <v>0</v>
      </c>
      <c r="AR207" s="24" t="s">
        <v>943</v>
      </c>
      <c r="AT207" s="24" t="s">
        <v>404</v>
      </c>
      <c r="AU207" s="24" t="s">
        <v>87</v>
      </c>
      <c r="AY207" s="24" t="s">
        <v>216</v>
      </c>
      <c r="BE207" s="190">
        <f t="shared" si="4"/>
        <v>0</v>
      </c>
      <c r="BF207" s="190">
        <f t="shared" si="5"/>
        <v>0</v>
      </c>
      <c r="BG207" s="190">
        <f t="shared" si="6"/>
        <v>0</v>
      </c>
      <c r="BH207" s="190">
        <f t="shared" si="7"/>
        <v>0</v>
      </c>
      <c r="BI207" s="190">
        <f t="shared" si="8"/>
        <v>0</v>
      </c>
      <c r="BJ207" s="24" t="s">
        <v>85</v>
      </c>
      <c r="BK207" s="190">
        <f t="shared" si="9"/>
        <v>0</v>
      </c>
      <c r="BL207" s="24" t="s">
        <v>943</v>
      </c>
      <c r="BM207" s="24" t="s">
        <v>1025</v>
      </c>
    </row>
    <row r="208" spans="2:65" s="1" customFormat="1" ht="22.5" customHeight="1">
      <c r="B208" s="178"/>
      <c r="C208" s="229" t="s">
        <v>551</v>
      </c>
      <c r="D208" s="229" t="s">
        <v>404</v>
      </c>
      <c r="E208" s="230" t="s">
        <v>1026</v>
      </c>
      <c r="F208" s="231" t="s">
        <v>1027</v>
      </c>
      <c r="G208" s="232" t="s">
        <v>221</v>
      </c>
      <c r="H208" s="233">
        <v>1</v>
      </c>
      <c r="I208" s="234"/>
      <c r="J208" s="235">
        <f t="shared" si="0"/>
        <v>0</v>
      </c>
      <c r="K208" s="231" t="s">
        <v>5</v>
      </c>
      <c r="L208" s="236"/>
      <c r="M208" s="237" t="s">
        <v>5</v>
      </c>
      <c r="N208" s="238" t="s">
        <v>48</v>
      </c>
      <c r="O208" s="43"/>
      <c r="P208" s="188">
        <f t="shared" si="1"/>
        <v>0</v>
      </c>
      <c r="Q208" s="188">
        <v>0</v>
      </c>
      <c r="R208" s="188">
        <f t="shared" si="2"/>
        <v>0</v>
      </c>
      <c r="S208" s="188">
        <v>0</v>
      </c>
      <c r="T208" s="189">
        <f t="shared" si="3"/>
        <v>0</v>
      </c>
      <c r="AR208" s="24" t="s">
        <v>943</v>
      </c>
      <c r="AT208" s="24" t="s">
        <v>404</v>
      </c>
      <c r="AU208" s="24" t="s">
        <v>87</v>
      </c>
      <c r="AY208" s="24" t="s">
        <v>216</v>
      </c>
      <c r="BE208" s="190">
        <f t="shared" si="4"/>
        <v>0</v>
      </c>
      <c r="BF208" s="190">
        <f t="shared" si="5"/>
        <v>0</v>
      </c>
      <c r="BG208" s="190">
        <f t="shared" si="6"/>
        <v>0</v>
      </c>
      <c r="BH208" s="190">
        <f t="shared" si="7"/>
        <v>0</v>
      </c>
      <c r="BI208" s="190">
        <f t="shared" si="8"/>
        <v>0</v>
      </c>
      <c r="BJ208" s="24" t="s">
        <v>85</v>
      </c>
      <c r="BK208" s="190">
        <f t="shared" si="9"/>
        <v>0</v>
      </c>
      <c r="BL208" s="24" t="s">
        <v>943</v>
      </c>
      <c r="BM208" s="24" t="s">
        <v>1028</v>
      </c>
    </row>
    <row r="209" spans="2:65" s="1" customFormat="1" ht="22.5" customHeight="1">
      <c r="B209" s="178"/>
      <c r="C209" s="229" t="s">
        <v>555</v>
      </c>
      <c r="D209" s="229" t="s">
        <v>404</v>
      </c>
      <c r="E209" s="230" t="s">
        <v>1029</v>
      </c>
      <c r="F209" s="231" t="s">
        <v>1030</v>
      </c>
      <c r="G209" s="232" t="s">
        <v>221</v>
      </c>
      <c r="H209" s="233">
        <v>6</v>
      </c>
      <c r="I209" s="234"/>
      <c r="J209" s="235">
        <f t="shared" si="0"/>
        <v>0</v>
      </c>
      <c r="K209" s="231" t="s">
        <v>5</v>
      </c>
      <c r="L209" s="236"/>
      <c r="M209" s="237" t="s">
        <v>5</v>
      </c>
      <c r="N209" s="238" t="s">
        <v>48</v>
      </c>
      <c r="O209" s="43"/>
      <c r="P209" s="188">
        <f t="shared" si="1"/>
        <v>0</v>
      </c>
      <c r="Q209" s="188">
        <v>0</v>
      </c>
      <c r="R209" s="188">
        <f t="shared" si="2"/>
        <v>0</v>
      </c>
      <c r="S209" s="188">
        <v>0</v>
      </c>
      <c r="T209" s="189">
        <f t="shared" si="3"/>
        <v>0</v>
      </c>
      <c r="AR209" s="24" t="s">
        <v>943</v>
      </c>
      <c r="AT209" s="24" t="s">
        <v>404</v>
      </c>
      <c r="AU209" s="24" t="s">
        <v>87</v>
      </c>
      <c r="AY209" s="24" t="s">
        <v>216</v>
      </c>
      <c r="BE209" s="190">
        <f t="shared" si="4"/>
        <v>0</v>
      </c>
      <c r="BF209" s="190">
        <f t="shared" si="5"/>
        <v>0</v>
      </c>
      <c r="BG209" s="190">
        <f t="shared" si="6"/>
        <v>0</v>
      </c>
      <c r="BH209" s="190">
        <f t="shared" si="7"/>
        <v>0</v>
      </c>
      <c r="BI209" s="190">
        <f t="shared" si="8"/>
        <v>0</v>
      </c>
      <c r="BJ209" s="24" t="s">
        <v>85</v>
      </c>
      <c r="BK209" s="190">
        <f t="shared" si="9"/>
        <v>0</v>
      </c>
      <c r="BL209" s="24" t="s">
        <v>943</v>
      </c>
      <c r="BM209" s="24" t="s">
        <v>1031</v>
      </c>
    </row>
    <row r="210" spans="2:65" s="1" customFormat="1" ht="22.5" customHeight="1">
      <c r="B210" s="178"/>
      <c r="C210" s="229" t="s">
        <v>559</v>
      </c>
      <c r="D210" s="229" t="s">
        <v>404</v>
      </c>
      <c r="E210" s="230" t="s">
        <v>1032</v>
      </c>
      <c r="F210" s="231" t="s">
        <v>1033</v>
      </c>
      <c r="G210" s="232" t="s">
        <v>221</v>
      </c>
      <c r="H210" s="233">
        <v>6</v>
      </c>
      <c r="I210" s="234"/>
      <c r="J210" s="235">
        <f t="shared" si="0"/>
        <v>0</v>
      </c>
      <c r="K210" s="231" t="s">
        <v>5</v>
      </c>
      <c r="L210" s="236"/>
      <c r="M210" s="237" t="s">
        <v>5</v>
      </c>
      <c r="N210" s="238" t="s">
        <v>48</v>
      </c>
      <c r="O210" s="43"/>
      <c r="P210" s="188">
        <f t="shared" si="1"/>
        <v>0</v>
      </c>
      <c r="Q210" s="188">
        <v>0</v>
      </c>
      <c r="R210" s="188">
        <f t="shared" si="2"/>
        <v>0</v>
      </c>
      <c r="S210" s="188">
        <v>0</v>
      </c>
      <c r="T210" s="189">
        <f t="shared" si="3"/>
        <v>0</v>
      </c>
      <c r="AR210" s="24" t="s">
        <v>943</v>
      </c>
      <c r="AT210" s="24" t="s">
        <v>404</v>
      </c>
      <c r="AU210" s="24" t="s">
        <v>87</v>
      </c>
      <c r="AY210" s="24" t="s">
        <v>216</v>
      </c>
      <c r="BE210" s="190">
        <f t="shared" si="4"/>
        <v>0</v>
      </c>
      <c r="BF210" s="190">
        <f t="shared" si="5"/>
        <v>0</v>
      </c>
      <c r="BG210" s="190">
        <f t="shared" si="6"/>
        <v>0</v>
      </c>
      <c r="BH210" s="190">
        <f t="shared" si="7"/>
        <v>0</v>
      </c>
      <c r="BI210" s="190">
        <f t="shared" si="8"/>
        <v>0</v>
      </c>
      <c r="BJ210" s="24" t="s">
        <v>85</v>
      </c>
      <c r="BK210" s="190">
        <f t="shared" si="9"/>
        <v>0</v>
      </c>
      <c r="BL210" s="24" t="s">
        <v>943</v>
      </c>
      <c r="BM210" s="24" t="s">
        <v>1034</v>
      </c>
    </row>
    <row r="211" spans="2:65" s="1" customFormat="1" ht="22.5" customHeight="1">
      <c r="B211" s="178"/>
      <c r="C211" s="229" t="s">
        <v>563</v>
      </c>
      <c r="D211" s="229" t="s">
        <v>404</v>
      </c>
      <c r="E211" s="230" t="s">
        <v>1035</v>
      </c>
      <c r="F211" s="231" t="s">
        <v>1036</v>
      </c>
      <c r="G211" s="232" t="s">
        <v>221</v>
      </c>
      <c r="H211" s="233">
        <v>1</v>
      </c>
      <c r="I211" s="234"/>
      <c r="J211" s="235">
        <f t="shared" si="0"/>
        <v>0</v>
      </c>
      <c r="K211" s="231" t="s">
        <v>5</v>
      </c>
      <c r="L211" s="236"/>
      <c r="M211" s="237" t="s">
        <v>5</v>
      </c>
      <c r="N211" s="238" t="s">
        <v>48</v>
      </c>
      <c r="O211" s="43"/>
      <c r="P211" s="188">
        <f t="shared" si="1"/>
        <v>0</v>
      </c>
      <c r="Q211" s="188">
        <v>0</v>
      </c>
      <c r="R211" s="188">
        <f t="shared" si="2"/>
        <v>0</v>
      </c>
      <c r="S211" s="188">
        <v>0</v>
      </c>
      <c r="T211" s="189">
        <f t="shared" si="3"/>
        <v>0</v>
      </c>
      <c r="AR211" s="24" t="s">
        <v>943</v>
      </c>
      <c r="AT211" s="24" t="s">
        <v>404</v>
      </c>
      <c r="AU211" s="24" t="s">
        <v>87</v>
      </c>
      <c r="AY211" s="24" t="s">
        <v>216</v>
      </c>
      <c r="BE211" s="190">
        <f t="shared" si="4"/>
        <v>0</v>
      </c>
      <c r="BF211" s="190">
        <f t="shared" si="5"/>
        <v>0</v>
      </c>
      <c r="BG211" s="190">
        <f t="shared" si="6"/>
        <v>0</v>
      </c>
      <c r="BH211" s="190">
        <f t="shared" si="7"/>
        <v>0</v>
      </c>
      <c r="BI211" s="190">
        <f t="shared" si="8"/>
        <v>0</v>
      </c>
      <c r="BJ211" s="24" t="s">
        <v>85</v>
      </c>
      <c r="BK211" s="190">
        <f t="shared" si="9"/>
        <v>0</v>
      </c>
      <c r="BL211" s="24" t="s">
        <v>943</v>
      </c>
      <c r="BM211" s="24" t="s">
        <v>1037</v>
      </c>
    </row>
    <row r="212" spans="2:65" s="1" customFormat="1" ht="22.5" customHeight="1">
      <c r="B212" s="178"/>
      <c r="C212" s="229" t="s">
        <v>567</v>
      </c>
      <c r="D212" s="229" t="s">
        <v>404</v>
      </c>
      <c r="E212" s="230" t="s">
        <v>1038</v>
      </c>
      <c r="F212" s="231" t="s">
        <v>1039</v>
      </c>
      <c r="G212" s="232" t="s">
        <v>221</v>
      </c>
      <c r="H212" s="233">
        <v>19</v>
      </c>
      <c r="I212" s="234"/>
      <c r="J212" s="235">
        <f t="shared" si="0"/>
        <v>0</v>
      </c>
      <c r="K212" s="231" t="s">
        <v>5</v>
      </c>
      <c r="L212" s="236"/>
      <c r="M212" s="237" t="s">
        <v>5</v>
      </c>
      <c r="N212" s="238" t="s">
        <v>48</v>
      </c>
      <c r="O212" s="43"/>
      <c r="P212" s="188">
        <f t="shared" si="1"/>
        <v>0</v>
      </c>
      <c r="Q212" s="188">
        <v>0</v>
      </c>
      <c r="R212" s="188">
        <f t="shared" si="2"/>
        <v>0</v>
      </c>
      <c r="S212" s="188">
        <v>0</v>
      </c>
      <c r="T212" s="189">
        <f t="shared" si="3"/>
        <v>0</v>
      </c>
      <c r="AR212" s="24" t="s">
        <v>943</v>
      </c>
      <c r="AT212" s="24" t="s">
        <v>404</v>
      </c>
      <c r="AU212" s="24" t="s">
        <v>87</v>
      </c>
      <c r="AY212" s="24" t="s">
        <v>216</v>
      </c>
      <c r="BE212" s="190">
        <f t="shared" si="4"/>
        <v>0</v>
      </c>
      <c r="BF212" s="190">
        <f t="shared" si="5"/>
        <v>0</v>
      </c>
      <c r="BG212" s="190">
        <f t="shared" si="6"/>
        <v>0</v>
      </c>
      <c r="BH212" s="190">
        <f t="shared" si="7"/>
        <v>0</v>
      </c>
      <c r="BI212" s="190">
        <f t="shared" si="8"/>
        <v>0</v>
      </c>
      <c r="BJ212" s="24" t="s">
        <v>85</v>
      </c>
      <c r="BK212" s="190">
        <f t="shared" si="9"/>
        <v>0</v>
      </c>
      <c r="BL212" s="24" t="s">
        <v>943</v>
      </c>
      <c r="BM212" s="24" t="s">
        <v>1040</v>
      </c>
    </row>
    <row r="213" spans="2:65" s="1" customFormat="1" ht="22.5" customHeight="1">
      <c r="B213" s="178"/>
      <c r="C213" s="229" t="s">
        <v>571</v>
      </c>
      <c r="D213" s="229" t="s">
        <v>404</v>
      </c>
      <c r="E213" s="230" t="s">
        <v>1041</v>
      </c>
      <c r="F213" s="231" t="s">
        <v>1042</v>
      </c>
      <c r="G213" s="232" t="s">
        <v>221</v>
      </c>
      <c r="H213" s="233">
        <v>74</v>
      </c>
      <c r="I213" s="234"/>
      <c r="J213" s="235">
        <f t="shared" si="0"/>
        <v>0</v>
      </c>
      <c r="K213" s="231" t="s">
        <v>5</v>
      </c>
      <c r="L213" s="236"/>
      <c r="M213" s="237" t="s">
        <v>5</v>
      </c>
      <c r="N213" s="238" t="s">
        <v>48</v>
      </c>
      <c r="O213" s="43"/>
      <c r="P213" s="188">
        <f t="shared" si="1"/>
        <v>0</v>
      </c>
      <c r="Q213" s="188">
        <v>0</v>
      </c>
      <c r="R213" s="188">
        <f t="shared" si="2"/>
        <v>0</v>
      </c>
      <c r="S213" s="188">
        <v>0</v>
      </c>
      <c r="T213" s="189">
        <f t="shared" si="3"/>
        <v>0</v>
      </c>
      <c r="AR213" s="24" t="s">
        <v>943</v>
      </c>
      <c r="AT213" s="24" t="s">
        <v>404</v>
      </c>
      <c r="AU213" s="24" t="s">
        <v>87</v>
      </c>
      <c r="AY213" s="24" t="s">
        <v>216</v>
      </c>
      <c r="BE213" s="190">
        <f t="shared" si="4"/>
        <v>0</v>
      </c>
      <c r="BF213" s="190">
        <f t="shared" si="5"/>
        <v>0</v>
      </c>
      <c r="BG213" s="190">
        <f t="shared" si="6"/>
        <v>0</v>
      </c>
      <c r="BH213" s="190">
        <f t="shared" si="7"/>
        <v>0</v>
      </c>
      <c r="BI213" s="190">
        <f t="shared" si="8"/>
        <v>0</v>
      </c>
      <c r="BJ213" s="24" t="s">
        <v>85</v>
      </c>
      <c r="BK213" s="190">
        <f t="shared" si="9"/>
        <v>0</v>
      </c>
      <c r="BL213" s="24" t="s">
        <v>943</v>
      </c>
      <c r="BM213" s="24" t="s">
        <v>1043</v>
      </c>
    </row>
    <row r="214" spans="2:65" s="1" customFormat="1" ht="22.5" customHeight="1">
      <c r="B214" s="178"/>
      <c r="C214" s="229" t="s">
        <v>576</v>
      </c>
      <c r="D214" s="229" t="s">
        <v>404</v>
      </c>
      <c r="E214" s="230" t="s">
        <v>1044</v>
      </c>
      <c r="F214" s="231" t="s">
        <v>1045</v>
      </c>
      <c r="G214" s="232" t="s">
        <v>221</v>
      </c>
      <c r="H214" s="233">
        <v>12</v>
      </c>
      <c r="I214" s="234"/>
      <c r="J214" s="235">
        <f t="shared" si="0"/>
        <v>0</v>
      </c>
      <c r="K214" s="231" t="s">
        <v>5</v>
      </c>
      <c r="L214" s="236"/>
      <c r="M214" s="237" t="s">
        <v>5</v>
      </c>
      <c r="N214" s="238" t="s">
        <v>48</v>
      </c>
      <c r="O214" s="43"/>
      <c r="P214" s="188">
        <f t="shared" si="1"/>
        <v>0</v>
      </c>
      <c r="Q214" s="188">
        <v>0</v>
      </c>
      <c r="R214" s="188">
        <f t="shared" si="2"/>
        <v>0</v>
      </c>
      <c r="S214" s="188">
        <v>0</v>
      </c>
      <c r="T214" s="189">
        <f t="shared" si="3"/>
        <v>0</v>
      </c>
      <c r="AR214" s="24" t="s">
        <v>943</v>
      </c>
      <c r="AT214" s="24" t="s">
        <v>404</v>
      </c>
      <c r="AU214" s="24" t="s">
        <v>87</v>
      </c>
      <c r="AY214" s="24" t="s">
        <v>216</v>
      </c>
      <c r="BE214" s="190">
        <f t="shared" si="4"/>
        <v>0</v>
      </c>
      <c r="BF214" s="190">
        <f t="shared" si="5"/>
        <v>0</v>
      </c>
      <c r="BG214" s="190">
        <f t="shared" si="6"/>
        <v>0</v>
      </c>
      <c r="BH214" s="190">
        <f t="shared" si="7"/>
        <v>0</v>
      </c>
      <c r="BI214" s="190">
        <f t="shared" si="8"/>
        <v>0</v>
      </c>
      <c r="BJ214" s="24" t="s">
        <v>85</v>
      </c>
      <c r="BK214" s="190">
        <f t="shared" si="9"/>
        <v>0</v>
      </c>
      <c r="BL214" s="24" t="s">
        <v>943</v>
      </c>
      <c r="BM214" s="24" t="s">
        <v>1046</v>
      </c>
    </row>
    <row r="215" spans="2:65" s="1" customFormat="1" ht="22.5" customHeight="1">
      <c r="B215" s="178"/>
      <c r="C215" s="179" t="s">
        <v>580</v>
      </c>
      <c r="D215" s="179" t="s">
        <v>218</v>
      </c>
      <c r="E215" s="180" t="s">
        <v>1047</v>
      </c>
      <c r="F215" s="181" t="s">
        <v>1048</v>
      </c>
      <c r="G215" s="182" t="s">
        <v>221</v>
      </c>
      <c r="H215" s="183">
        <v>26</v>
      </c>
      <c r="I215" s="184"/>
      <c r="J215" s="185">
        <f t="shared" si="0"/>
        <v>0</v>
      </c>
      <c r="K215" s="181" t="s">
        <v>806</v>
      </c>
      <c r="L215" s="42"/>
      <c r="M215" s="186" t="s">
        <v>5</v>
      </c>
      <c r="N215" s="187" t="s">
        <v>48</v>
      </c>
      <c r="O215" s="43"/>
      <c r="P215" s="188">
        <f t="shared" si="1"/>
        <v>0</v>
      </c>
      <c r="Q215" s="188">
        <v>7.0200000000000002E-3</v>
      </c>
      <c r="R215" s="188">
        <f t="shared" si="2"/>
        <v>0.18252000000000002</v>
      </c>
      <c r="S215" s="188">
        <v>0</v>
      </c>
      <c r="T215" s="189">
        <f t="shared" si="3"/>
        <v>0</v>
      </c>
      <c r="AR215" s="24" t="s">
        <v>222</v>
      </c>
      <c r="AT215" s="24" t="s">
        <v>218</v>
      </c>
      <c r="AU215" s="24" t="s">
        <v>87</v>
      </c>
      <c r="AY215" s="24" t="s">
        <v>216</v>
      </c>
      <c r="BE215" s="190">
        <f t="shared" si="4"/>
        <v>0</v>
      </c>
      <c r="BF215" s="190">
        <f t="shared" si="5"/>
        <v>0</v>
      </c>
      <c r="BG215" s="190">
        <f t="shared" si="6"/>
        <v>0</v>
      </c>
      <c r="BH215" s="190">
        <f t="shared" si="7"/>
        <v>0</v>
      </c>
      <c r="BI215" s="190">
        <f t="shared" si="8"/>
        <v>0</v>
      </c>
      <c r="BJ215" s="24" t="s">
        <v>85</v>
      </c>
      <c r="BK215" s="190">
        <f t="shared" si="9"/>
        <v>0</v>
      </c>
      <c r="BL215" s="24" t="s">
        <v>222</v>
      </c>
      <c r="BM215" s="24" t="s">
        <v>1049</v>
      </c>
    </row>
    <row r="216" spans="2:65" s="12" customFormat="1" ht="13.5">
      <c r="B216" s="200"/>
      <c r="D216" s="201" t="s">
        <v>224</v>
      </c>
      <c r="E216" s="202" t="s">
        <v>5</v>
      </c>
      <c r="F216" s="203" t="s">
        <v>1050</v>
      </c>
      <c r="H216" s="204">
        <v>26</v>
      </c>
      <c r="I216" s="205"/>
      <c r="L216" s="200"/>
      <c r="M216" s="206"/>
      <c r="N216" s="207"/>
      <c r="O216" s="207"/>
      <c r="P216" s="207"/>
      <c r="Q216" s="207"/>
      <c r="R216" s="207"/>
      <c r="S216" s="207"/>
      <c r="T216" s="208"/>
      <c r="AT216" s="209" t="s">
        <v>224</v>
      </c>
      <c r="AU216" s="209" t="s">
        <v>87</v>
      </c>
      <c r="AV216" s="12" t="s">
        <v>87</v>
      </c>
      <c r="AW216" s="12" t="s">
        <v>41</v>
      </c>
      <c r="AX216" s="12" t="s">
        <v>85</v>
      </c>
      <c r="AY216" s="209" t="s">
        <v>216</v>
      </c>
    </row>
    <row r="217" spans="2:65" s="1" customFormat="1" ht="31.5" customHeight="1">
      <c r="B217" s="178"/>
      <c r="C217" s="229" t="s">
        <v>584</v>
      </c>
      <c r="D217" s="229" t="s">
        <v>404</v>
      </c>
      <c r="E217" s="230" t="s">
        <v>1051</v>
      </c>
      <c r="F217" s="231" t="s">
        <v>1052</v>
      </c>
      <c r="G217" s="232" t="s">
        <v>221</v>
      </c>
      <c r="H217" s="233">
        <v>19</v>
      </c>
      <c r="I217" s="234"/>
      <c r="J217" s="235">
        <f>ROUND(I217*H217,2)</f>
        <v>0</v>
      </c>
      <c r="K217" s="231" t="s">
        <v>5</v>
      </c>
      <c r="L217" s="236"/>
      <c r="M217" s="237" t="s">
        <v>5</v>
      </c>
      <c r="N217" s="238" t="s">
        <v>48</v>
      </c>
      <c r="O217" s="43"/>
      <c r="P217" s="188">
        <f>O217*H217</f>
        <v>0</v>
      </c>
      <c r="Q217" s="188">
        <v>0</v>
      </c>
      <c r="R217" s="188">
        <f>Q217*H217</f>
        <v>0</v>
      </c>
      <c r="S217" s="188">
        <v>0</v>
      </c>
      <c r="T217" s="189">
        <f>S217*H217</f>
        <v>0</v>
      </c>
      <c r="AR217" s="24" t="s">
        <v>943</v>
      </c>
      <c r="AT217" s="24" t="s">
        <v>404</v>
      </c>
      <c r="AU217" s="24" t="s">
        <v>87</v>
      </c>
      <c r="AY217" s="24" t="s">
        <v>216</v>
      </c>
      <c r="BE217" s="190">
        <f>IF(N217="základní",J217,0)</f>
        <v>0</v>
      </c>
      <c r="BF217" s="190">
        <f>IF(N217="snížená",J217,0)</f>
        <v>0</v>
      </c>
      <c r="BG217" s="190">
        <f>IF(N217="zákl. přenesená",J217,0)</f>
        <v>0</v>
      </c>
      <c r="BH217" s="190">
        <f>IF(N217="sníž. přenesená",J217,0)</f>
        <v>0</v>
      </c>
      <c r="BI217" s="190">
        <f>IF(N217="nulová",J217,0)</f>
        <v>0</v>
      </c>
      <c r="BJ217" s="24" t="s">
        <v>85</v>
      </c>
      <c r="BK217" s="190">
        <f>ROUND(I217*H217,2)</f>
        <v>0</v>
      </c>
      <c r="BL217" s="24" t="s">
        <v>943</v>
      </c>
      <c r="BM217" s="24" t="s">
        <v>1053</v>
      </c>
    </row>
    <row r="218" spans="2:65" s="1" customFormat="1" ht="31.5" customHeight="1">
      <c r="B218" s="178"/>
      <c r="C218" s="229" t="s">
        <v>113</v>
      </c>
      <c r="D218" s="229" t="s">
        <v>404</v>
      </c>
      <c r="E218" s="230" t="s">
        <v>1054</v>
      </c>
      <c r="F218" s="231" t="s">
        <v>1055</v>
      </c>
      <c r="G218" s="232" t="s">
        <v>221</v>
      </c>
      <c r="H218" s="233">
        <v>7</v>
      </c>
      <c r="I218" s="234"/>
      <c r="J218" s="235">
        <f>ROUND(I218*H218,2)</f>
        <v>0</v>
      </c>
      <c r="K218" s="231" t="s">
        <v>5</v>
      </c>
      <c r="L218" s="236"/>
      <c r="M218" s="237" t="s">
        <v>5</v>
      </c>
      <c r="N218" s="238" t="s">
        <v>48</v>
      </c>
      <c r="O218" s="43"/>
      <c r="P218" s="188">
        <f>O218*H218</f>
        <v>0</v>
      </c>
      <c r="Q218" s="188">
        <v>0</v>
      </c>
      <c r="R218" s="188">
        <f>Q218*H218</f>
        <v>0</v>
      </c>
      <c r="S218" s="188">
        <v>0</v>
      </c>
      <c r="T218" s="189">
        <f>S218*H218</f>
        <v>0</v>
      </c>
      <c r="AR218" s="24" t="s">
        <v>943</v>
      </c>
      <c r="AT218" s="24" t="s">
        <v>404</v>
      </c>
      <c r="AU218" s="24" t="s">
        <v>87</v>
      </c>
      <c r="AY218" s="24" t="s">
        <v>216</v>
      </c>
      <c r="BE218" s="190">
        <f>IF(N218="základní",J218,0)</f>
        <v>0</v>
      </c>
      <c r="BF218" s="190">
        <f>IF(N218="snížená",J218,0)</f>
        <v>0</v>
      </c>
      <c r="BG218" s="190">
        <f>IF(N218="zákl. přenesená",J218,0)</f>
        <v>0</v>
      </c>
      <c r="BH218" s="190">
        <f>IF(N218="sníž. přenesená",J218,0)</f>
        <v>0</v>
      </c>
      <c r="BI218" s="190">
        <f>IF(N218="nulová",J218,0)</f>
        <v>0</v>
      </c>
      <c r="BJ218" s="24" t="s">
        <v>85</v>
      </c>
      <c r="BK218" s="190">
        <f>ROUND(I218*H218,2)</f>
        <v>0</v>
      </c>
      <c r="BL218" s="24" t="s">
        <v>943</v>
      </c>
      <c r="BM218" s="24" t="s">
        <v>1056</v>
      </c>
    </row>
    <row r="219" spans="2:65" s="1" customFormat="1" ht="22.5" customHeight="1">
      <c r="B219" s="178"/>
      <c r="C219" s="179" t="s">
        <v>591</v>
      </c>
      <c r="D219" s="179" t="s">
        <v>218</v>
      </c>
      <c r="E219" s="180" t="s">
        <v>1057</v>
      </c>
      <c r="F219" s="181" t="s">
        <v>1058</v>
      </c>
      <c r="G219" s="182" t="s">
        <v>293</v>
      </c>
      <c r="H219" s="183">
        <v>29.1</v>
      </c>
      <c r="I219" s="184"/>
      <c r="J219" s="185">
        <f>ROUND(I219*H219,2)</f>
        <v>0</v>
      </c>
      <c r="K219" s="181" t="s">
        <v>806</v>
      </c>
      <c r="L219" s="42"/>
      <c r="M219" s="186" t="s">
        <v>5</v>
      </c>
      <c r="N219" s="187" t="s">
        <v>48</v>
      </c>
      <c r="O219" s="43"/>
      <c r="P219" s="188">
        <f>O219*H219</f>
        <v>0</v>
      </c>
      <c r="Q219" s="188">
        <v>2.2563399999999998</v>
      </c>
      <c r="R219" s="188">
        <f>Q219*H219</f>
        <v>65.659493999999995</v>
      </c>
      <c r="S219" s="188">
        <v>0</v>
      </c>
      <c r="T219" s="189">
        <f>S219*H219</f>
        <v>0</v>
      </c>
      <c r="AR219" s="24" t="s">
        <v>222</v>
      </c>
      <c r="AT219" s="24" t="s">
        <v>218</v>
      </c>
      <c r="AU219" s="24" t="s">
        <v>87</v>
      </c>
      <c r="AY219" s="24" t="s">
        <v>216</v>
      </c>
      <c r="BE219" s="190">
        <f>IF(N219="základní",J219,0)</f>
        <v>0</v>
      </c>
      <c r="BF219" s="190">
        <f>IF(N219="snížená",J219,0)</f>
        <v>0</v>
      </c>
      <c r="BG219" s="190">
        <f>IF(N219="zákl. přenesená",J219,0)</f>
        <v>0</v>
      </c>
      <c r="BH219" s="190">
        <f>IF(N219="sníž. přenesená",J219,0)</f>
        <v>0</v>
      </c>
      <c r="BI219" s="190">
        <f>IF(N219="nulová",J219,0)</f>
        <v>0</v>
      </c>
      <c r="BJ219" s="24" t="s">
        <v>85</v>
      </c>
      <c r="BK219" s="190">
        <f>ROUND(I219*H219,2)</f>
        <v>0</v>
      </c>
      <c r="BL219" s="24" t="s">
        <v>222</v>
      </c>
      <c r="BM219" s="24" t="s">
        <v>1059</v>
      </c>
    </row>
    <row r="220" spans="2:65" s="10" customFormat="1" ht="29.85" customHeight="1">
      <c r="B220" s="164"/>
      <c r="D220" s="175" t="s">
        <v>76</v>
      </c>
      <c r="E220" s="176" t="s">
        <v>261</v>
      </c>
      <c r="F220" s="176" t="s">
        <v>575</v>
      </c>
      <c r="I220" s="167"/>
      <c r="J220" s="177">
        <f>BK220</f>
        <v>0</v>
      </c>
      <c r="L220" s="164"/>
      <c r="M220" s="169"/>
      <c r="N220" s="170"/>
      <c r="O220" s="170"/>
      <c r="P220" s="171">
        <f>SUM(P221:P223)</f>
        <v>0</v>
      </c>
      <c r="Q220" s="170"/>
      <c r="R220" s="171">
        <f>SUM(R221:R223)</f>
        <v>0</v>
      </c>
      <c r="S220" s="170"/>
      <c r="T220" s="172">
        <f>SUM(T221:T223)</f>
        <v>0</v>
      </c>
      <c r="AR220" s="165" t="s">
        <v>85</v>
      </c>
      <c r="AT220" s="173" t="s">
        <v>76</v>
      </c>
      <c r="AU220" s="173" t="s">
        <v>85</v>
      </c>
      <c r="AY220" s="165" t="s">
        <v>216</v>
      </c>
      <c r="BK220" s="174">
        <f>SUM(BK221:BK223)</f>
        <v>0</v>
      </c>
    </row>
    <row r="221" spans="2:65" s="1" customFormat="1" ht="22.5" customHeight="1">
      <c r="B221" s="178"/>
      <c r="C221" s="179" t="s">
        <v>596</v>
      </c>
      <c r="D221" s="179" t="s">
        <v>218</v>
      </c>
      <c r="E221" s="180" t="s">
        <v>1060</v>
      </c>
      <c r="F221" s="181" t="s">
        <v>1061</v>
      </c>
      <c r="G221" s="182" t="s">
        <v>221</v>
      </c>
      <c r="H221" s="183">
        <v>1</v>
      </c>
      <c r="I221" s="184"/>
      <c r="J221" s="185">
        <f>ROUND(I221*H221,2)</f>
        <v>0</v>
      </c>
      <c r="K221" s="181" t="s">
        <v>5</v>
      </c>
      <c r="L221" s="42"/>
      <c r="M221" s="186" t="s">
        <v>5</v>
      </c>
      <c r="N221" s="187" t="s">
        <v>48</v>
      </c>
      <c r="O221" s="43"/>
      <c r="P221" s="188">
        <f>O221*H221</f>
        <v>0</v>
      </c>
      <c r="Q221" s="188">
        <v>0</v>
      </c>
      <c r="R221" s="188">
        <f>Q221*H221</f>
        <v>0</v>
      </c>
      <c r="S221" s="188">
        <v>0</v>
      </c>
      <c r="T221" s="189">
        <f>S221*H221</f>
        <v>0</v>
      </c>
      <c r="AR221" s="24" t="s">
        <v>222</v>
      </c>
      <c r="AT221" s="24" t="s">
        <v>218</v>
      </c>
      <c r="AU221" s="24" t="s">
        <v>87</v>
      </c>
      <c r="AY221" s="24" t="s">
        <v>216</v>
      </c>
      <c r="BE221" s="190">
        <f>IF(N221="základní",J221,0)</f>
        <v>0</v>
      </c>
      <c r="BF221" s="190">
        <f>IF(N221="snížená",J221,0)</f>
        <v>0</v>
      </c>
      <c r="BG221" s="190">
        <f>IF(N221="zákl. přenesená",J221,0)</f>
        <v>0</v>
      </c>
      <c r="BH221" s="190">
        <f>IF(N221="sníž. přenesená",J221,0)</f>
        <v>0</v>
      </c>
      <c r="BI221" s="190">
        <f>IF(N221="nulová",J221,0)</f>
        <v>0</v>
      </c>
      <c r="BJ221" s="24" t="s">
        <v>85</v>
      </c>
      <c r="BK221" s="190">
        <f>ROUND(I221*H221,2)</f>
        <v>0</v>
      </c>
      <c r="BL221" s="24" t="s">
        <v>222</v>
      </c>
      <c r="BM221" s="24" t="s">
        <v>1062</v>
      </c>
    </row>
    <row r="222" spans="2:65" s="12" customFormat="1" ht="13.5">
      <c r="B222" s="200"/>
      <c r="D222" s="201" t="s">
        <v>224</v>
      </c>
      <c r="E222" s="202" t="s">
        <v>1063</v>
      </c>
      <c r="F222" s="203" t="s">
        <v>85</v>
      </c>
      <c r="H222" s="204">
        <v>1</v>
      </c>
      <c r="I222" s="205"/>
      <c r="L222" s="200"/>
      <c r="M222" s="206"/>
      <c r="N222" s="207"/>
      <c r="O222" s="207"/>
      <c r="P222" s="207"/>
      <c r="Q222" s="207"/>
      <c r="R222" s="207"/>
      <c r="S222" s="207"/>
      <c r="T222" s="208"/>
      <c r="AT222" s="209" t="s">
        <v>224</v>
      </c>
      <c r="AU222" s="209" t="s">
        <v>87</v>
      </c>
      <c r="AV222" s="12" t="s">
        <v>87</v>
      </c>
      <c r="AW222" s="12" t="s">
        <v>41</v>
      </c>
      <c r="AX222" s="12" t="s">
        <v>85</v>
      </c>
      <c r="AY222" s="209" t="s">
        <v>216</v>
      </c>
    </row>
    <row r="223" spans="2:65" s="1" customFormat="1" ht="22.5" customHeight="1">
      <c r="B223" s="178"/>
      <c r="C223" s="179" t="s">
        <v>601</v>
      </c>
      <c r="D223" s="179" t="s">
        <v>218</v>
      </c>
      <c r="E223" s="180" t="s">
        <v>1064</v>
      </c>
      <c r="F223" s="181" t="s">
        <v>1065</v>
      </c>
      <c r="G223" s="182" t="s">
        <v>393</v>
      </c>
      <c r="H223" s="183">
        <v>1979.9110000000001</v>
      </c>
      <c r="I223" s="184"/>
      <c r="J223" s="185">
        <f>ROUND(I223*H223,2)</f>
        <v>0</v>
      </c>
      <c r="K223" s="181" t="s">
        <v>806</v>
      </c>
      <c r="L223" s="42"/>
      <c r="M223" s="186" t="s">
        <v>5</v>
      </c>
      <c r="N223" s="239" t="s">
        <v>48</v>
      </c>
      <c r="O223" s="240"/>
      <c r="P223" s="241">
        <f>O223*H223</f>
        <v>0</v>
      </c>
      <c r="Q223" s="241">
        <v>0</v>
      </c>
      <c r="R223" s="241">
        <f>Q223*H223</f>
        <v>0</v>
      </c>
      <c r="S223" s="241">
        <v>0</v>
      </c>
      <c r="T223" s="242">
        <f>S223*H223</f>
        <v>0</v>
      </c>
      <c r="AR223" s="24" t="s">
        <v>222</v>
      </c>
      <c r="AT223" s="24" t="s">
        <v>218</v>
      </c>
      <c r="AU223" s="24" t="s">
        <v>87</v>
      </c>
      <c r="AY223" s="24" t="s">
        <v>216</v>
      </c>
      <c r="BE223" s="190">
        <f>IF(N223="základní",J223,0)</f>
        <v>0</v>
      </c>
      <c r="BF223" s="190">
        <f>IF(N223="snížená",J223,0)</f>
        <v>0</v>
      </c>
      <c r="BG223" s="190">
        <f>IF(N223="zákl. přenesená",J223,0)</f>
        <v>0</v>
      </c>
      <c r="BH223" s="190">
        <f>IF(N223="sníž. přenesená",J223,0)</f>
        <v>0</v>
      </c>
      <c r="BI223" s="190">
        <f>IF(N223="nulová",J223,0)</f>
        <v>0</v>
      </c>
      <c r="BJ223" s="24" t="s">
        <v>85</v>
      </c>
      <c r="BK223" s="190">
        <f>ROUND(I223*H223,2)</f>
        <v>0</v>
      </c>
      <c r="BL223" s="24" t="s">
        <v>222</v>
      </c>
      <c r="BM223" s="24" t="s">
        <v>1066</v>
      </c>
    </row>
    <row r="224" spans="2:65" s="1" customFormat="1" ht="6.95" customHeight="1">
      <c r="B224" s="57"/>
      <c r="C224" s="58"/>
      <c r="D224" s="58"/>
      <c r="E224" s="58"/>
      <c r="F224" s="58"/>
      <c r="G224" s="58"/>
      <c r="H224" s="58"/>
      <c r="I224" s="131"/>
      <c r="J224" s="58"/>
      <c r="K224" s="58"/>
      <c r="L224" s="42"/>
    </row>
  </sheetData>
  <autoFilter ref="C81:K223"/>
  <mergeCells count="9">
    <mergeCell ref="E72:H72"/>
    <mergeCell ref="E74:H7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1"/>
      <c r="C1" s="101"/>
      <c r="D1" s="102" t="s">
        <v>1</v>
      </c>
      <c r="E1" s="101"/>
      <c r="F1" s="103" t="s">
        <v>96</v>
      </c>
      <c r="G1" s="370" t="s">
        <v>97</v>
      </c>
      <c r="H1" s="370"/>
      <c r="I1" s="104"/>
      <c r="J1" s="103" t="s">
        <v>98</v>
      </c>
      <c r="K1" s="102" t="s">
        <v>99</v>
      </c>
      <c r="L1" s="103" t="s">
        <v>100</v>
      </c>
      <c r="M1" s="103"/>
      <c r="N1" s="103"/>
      <c r="O1" s="103"/>
      <c r="P1" s="103"/>
      <c r="Q1" s="103"/>
      <c r="R1" s="103"/>
      <c r="S1" s="103"/>
      <c r="T1" s="10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61" t="s">
        <v>8</v>
      </c>
      <c r="M2" s="362"/>
      <c r="N2" s="362"/>
      <c r="O2" s="362"/>
      <c r="P2" s="362"/>
      <c r="Q2" s="362"/>
      <c r="R2" s="362"/>
      <c r="S2" s="362"/>
      <c r="T2" s="362"/>
      <c r="U2" s="362"/>
      <c r="V2" s="362"/>
      <c r="AT2" s="24" t="s">
        <v>94</v>
      </c>
    </row>
    <row r="3" spans="1:70" ht="6.95" customHeight="1">
      <c r="B3" s="25"/>
      <c r="C3" s="26"/>
      <c r="D3" s="26"/>
      <c r="E3" s="26"/>
      <c r="F3" s="26"/>
      <c r="G3" s="26"/>
      <c r="H3" s="26"/>
      <c r="I3" s="106"/>
      <c r="J3" s="26"/>
      <c r="K3" s="27"/>
      <c r="AT3" s="24" t="s">
        <v>87</v>
      </c>
    </row>
    <row r="4" spans="1:70" ht="36.950000000000003" customHeight="1">
      <c r="B4" s="28"/>
      <c r="C4" s="29"/>
      <c r="D4" s="30" t="s">
        <v>105</v>
      </c>
      <c r="E4" s="29"/>
      <c r="F4" s="29"/>
      <c r="G4" s="29"/>
      <c r="H4" s="29"/>
      <c r="I4" s="107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07"/>
      <c r="J5" s="29"/>
      <c r="K5" s="31"/>
    </row>
    <row r="6" spans="1:70">
      <c r="B6" s="28"/>
      <c r="C6" s="29"/>
      <c r="D6" s="37" t="s">
        <v>19</v>
      </c>
      <c r="E6" s="29"/>
      <c r="F6" s="29"/>
      <c r="G6" s="29"/>
      <c r="H6" s="29"/>
      <c r="I6" s="107"/>
      <c r="J6" s="29"/>
      <c r="K6" s="31"/>
    </row>
    <row r="7" spans="1:70" ht="22.5" customHeight="1">
      <c r="B7" s="28"/>
      <c r="C7" s="29"/>
      <c r="D7" s="29"/>
      <c r="E7" s="363" t="str">
        <f>'Rekapitulace stavby'!K6</f>
        <v>Staré Bohnice - Praha 8, akce č. 999229 2, 2. etapa</v>
      </c>
      <c r="F7" s="364"/>
      <c r="G7" s="364"/>
      <c r="H7" s="364"/>
      <c r="I7" s="107"/>
      <c r="J7" s="29"/>
      <c r="K7" s="31"/>
    </row>
    <row r="8" spans="1:70" s="1" customFormat="1">
      <c r="B8" s="42"/>
      <c r="C8" s="43"/>
      <c r="D8" s="37" t="s">
        <v>114</v>
      </c>
      <c r="E8" s="43"/>
      <c r="F8" s="43"/>
      <c r="G8" s="43"/>
      <c r="H8" s="43"/>
      <c r="I8" s="108"/>
      <c r="J8" s="43"/>
      <c r="K8" s="46"/>
    </row>
    <row r="9" spans="1:70" s="1" customFormat="1" ht="36.950000000000003" customHeight="1">
      <c r="B9" s="42"/>
      <c r="C9" s="43"/>
      <c r="D9" s="43"/>
      <c r="E9" s="365" t="s">
        <v>1067</v>
      </c>
      <c r="F9" s="366"/>
      <c r="G9" s="366"/>
      <c r="H9" s="366"/>
      <c r="I9" s="108"/>
      <c r="J9" s="43"/>
      <c r="K9" s="46"/>
    </row>
    <row r="10" spans="1:70" s="1" customFormat="1" ht="13.5">
      <c r="B10" s="42"/>
      <c r="C10" s="43"/>
      <c r="D10" s="43"/>
      <c r="E10" s="43"/>
      <c r="F10" s="43"/>
      <c r="G10" s="43"/>
      <c r="H10" s="43"/>
      <c r="I10" s="108"/>
      <c r="J10" s="43"/>
      <c r="K10" s="46"/>
    </row>
    <row r="11" spans="1:70" s="1" customFormat="1" ht="14.45" customHeight="1">
      <c r="B11" s="42"/>
      <c r="C11" s="43"/>
      <c r="D11" s="37" t="s">
        <v>21</v>
      </c>
      <c r="E11" s="43"/>
      <c r="F11" s="35" t="s">
        <v>95</v>
      </c>
      <c r="G11" s="43"/>
      <c r="H11" s="43"/>
      <c r="I11" s="109" t="s">
        <v>23</v>
      </c>
      <c r="J11" s="35" t="s">
        <v>5</v>
      </c>
      <c r="K11" s="46"/>
    </row>
    <row r="12" spans="1:70" s="1" customFormat="1" ht="14.45" customHeight="1">
      <c r="B12" s="42"/>
      <c r="C12" s="43"/>
      <c r="D12" s="37" t="s">
        <v>25</v>
      </c>
      <c r="E12" s="43"/>
      <c r="F12" s="35" t="s">
        <v>26</v>
      </c>
      <c r="G12" s="43"/>
      <c r="H12" s="43"/>
      <c r="I12" s="109" t="s">
        <v>27</v>
      </c>
      <c r="J12" s="110" t="str">
        <f>'Rekapitulace stavby'!AN8</f>
        <v>1. 12. 2016</v>
      </c>
      <c r="K12" s="46"/>
    </row>
    <row r="13" spans="1:70" s="1" customFormat="1" ht="10.9" customHeight="1">
      <c r="B13" s="42"/>
      <c r="C13" s="43"/>
      <c r="D13" s="43"/>
      <c r="E13" s="43"/>
      <c r="F13" s="43"/>
      <c r="G13" s="43"/>
      <c r="H13" s="43"/>
      <c r="I13" s="108"/>
      <c r="J13" s="43"/>
      <c r="K13" s="46"/>
    </row>
    <row r="14" spans="1:70" s="1" customFormat="1" ht="14.45" customHeight="1">
      <c r="B14" s="42"/>
      <c r="C14" s="43"/>
      <c r="D14" s="37" t="s">
        <v>33</v>
      </c>
      <c r="E14" s="43"/>
      <c r="F14" s="43"/>
      <c r="G14" s="43"/>
      <c r="H14" s="43"/>
      <c r="I14" s="109" t="s">
        <v>34</v>
      </c>
      <c r="J14" s="35" t="s">
        <v>5</v>
      </c>
      <c r="K14" s="46"/>
    </row>
    <row r="15" spans="1:70" s="1" customFormat="1" ht="18" customHeight="1">
      <c r="B15" s="42"/>
      <c r="C15" s="43"/>
      <c r="D15" s="43"/>
      <c r="E15" s="35" t="s">
        <v>35</v>
      </c>
      <c r="F15" s="43"/>
      <c r="G15" s="43"/>
      <c r="H15" s="43"/>
      <c r="I15" s="109" t="s">
        <v>36</v>
      </c>
      <c r="J15" s="35" t="s">
        <v>5</v>
      </c>
      <c r="K15" s="46"/>
    </row>
    <row r="16" spans="1:70" s="1" customFormat="1" ht="6.95" customHeight="1">
      <c r="B16" s="42"/>
      <c r="C16" s="43"/>
      <c r="D16" s="43"/>
      <c r="E16" s="43"/>
      <c r="F16" s="43"/>
      <c r="G16" s="43"/>
      <c r="H16" s="43"/>
      <c r="I16" s="108"/>
      <c r="J16" s="43"/>
      <c r="K16" s="46"/>
    </row>
    <row r="17" spans="2:11" s="1" customFormat="1" ht="14.45" customHeight="1">
      <c r="B17" s="42"/>
      <c r="C17" s="43"/>
      <c r="D17" s="37" t="s">
        <v>37</v>
      </c>
      <c r="E17" s="43"/>
      <c r="F17" s="43"/>
      <c r="G17" s="43"/>
      <c r="H17" s="43"/>
      <c r="I17" s="109" t="s">
        <v>34</v>
      </c>
      <c r="J17" s="35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5" t="str">
        <f>IF('Rekapitulace stavby'!E14="Vyplň údaj","",IF('Rekapitulace stavby'!E14="","",'Rekapitulace stavby'!E14))</f>
        <v/>
      </c>
      <c r="F18" s="43"/>
      <c r="G18" s="43"/>
      <c r="H18" s="43"/>
      <c r="I18" s="109" t="s">
        <v>36</v>
      </c>
      <c r="J18" s="35" t="str">
        <f>IF('Rekapitulace stavby'!AN14="Vyplň údaj","",IF('Rekapitulace stavby'!AN14="","",'Rekapitulace stavby'!AN14))</f>
        <v/>
      </c>
      <c r="K18" s="46"/>
    </row>
    <row r="19" spans="2:11" s="1" customFormat="1" ht="6.95" customHeight="1">
      <c r="B19" s="42"/>
      <c r="C19" s="43"/>
      <c r="D19" s="43"/>
      <c r="E19" s="43"/>
      <c r="F19" s="43"/>
      <c r="G19" s="43"/>
      <c r="H19" s="43"/>
      <c r="I19" s="108"/>
      <c r="J19" s="43"/>
      <c r="K19" s="46"/>
    </row>
    <row r="20" spans="2:11" s="1" customFormat="1" ht="14.45" customHeight="1">
      <c r="B20" s="42"/>
      <c r="C20" s="43"/>
      <c r="D20" s="37" t="s">
        <v>39</v>
      </c>
      <c r="E20" s="43"/>
      <c r="F20" s="43"/>
      <c r="G20" s="43"/>
      <c r="H20" s="43"/>
      <c r="I20" s="109" t="s">
        <v>34</v>
      </c>
      <c r="J20" s="35" t="s">
        <v>5</v>
      </c>
      <c r="K20" s="46"/>
    </row>
    <row r="21" spans="2:11" s="1" customFormat="1" ht="18" customHeight="1">
      <c r="B21" s="42"/>
      <c r="C21" s="43"/>
      <c r="D21" s="43"/>
      <c r="E21" s="35" t="s">
        <v>141</v>
      </c>
      <c r="F21" s="43"/>
      <c r="G21" s="43"/>
      <c r="H21" s="43"/>
      <c r="I21" s="109" t="s">
        <v>36</v>
      </c>
      <c r="J21" s="35" t="s">
        <v>5</v>
      </c>
      <c r="K21" s="46"/>
    </row>
    <row r="22" spans="2:11" s="1" customFormat="1" ht="6.95" customHeight="1">
      <c r="B22" s="42"/>
      <c r="C22" s="43"/>
      <c r="D22" s="43"/>
      <c r="E22" s="43"/>
      <c r="F22" s="43"/>
      <c r="G22" s="43"/>
      <c r="H22" s="43"/>
      <c r="I22" s="108"/>
      <c r="J22" s="43"/>
      <c r="K22" s="46"/>
    </row>
    <row r="23" spans="2:11" s="1" customFormat="1" ht="14.45" customHeight="1">
      <c r="B23" s="42"/>
      <c r="C23" s="43"/>
      <c r="D23" s="37" t="s">
        <v>42</v>
      </c>
      <c r="E23" s="43"/>
      <c r="F23" s="43"/>
      <c r="G23" s="43"/>
      <c r="H23" s="43"/>
      <c r="I23" s="108"/>
      <c r="J23" s="43"/>
      <c r="K23" s="46"/>
    </row>
    <row r="24" spans="2:11" s="6" customFormat="1" ht="22.5" customHeight="1">
      <c r="B24" s="112"/>
      <c r="C24" s="113"/>
      <c r="D24" s="113"/>
      <c r="E24" s="333" t="s">
        <v>5</v>
      </c>
      <c r="F24" s="333"/>
      <c r="G24" s="333"/>
      <c r="H24" s="333"/>
      <c r="I24" s="114"/>
      <c r="J24" s="113"/>
      <c r="K24" s="115"/>
    </row>
    <row r="25" spans="2:11" s="1" customFormat="1" ht="6.95" customHeight="1">
      <c r="B25" s="42"/>
      <c r="C25" s="43"/>
      <c r="D25" s="43"/>
      <c r="E25" s="43"/>
      <c r="F25" s="43"/>
      <c r="G25" s="43"/>
      <c r="H25" s="43"/>
      <c r="I25" s="108"/>
      <c r="J25" s="43"/>
      <c r="K25" s="46"/>
    </row>
    <row r="26" spans="2:11" s="1" customFormat="1" ht="6.95" customHeight="1">
      <c r="B26" s="42"/>
      <c r="C26" s="43"/>
      <c r="D26" s="69"/>
      <c r="E26" s="69"/>
      <c r="F26" s="69"/>
      <c r="G26" s="69"/>
      <c r="H26" s="69"/>
      <c r="I26" s="117"/>
      <c r="J26" s="69"/>
      <c r="K26" s="118"/>
    </row>
    <row r="27" spans="2:11" s="1" customFormat="1" ht="25.35" customHeight="1">
      <c r="B27" s="42"/>
      <c r="C27" s="43"/>
      <c r="D27" s="119" t="s">
        <v>43</v>
      </c>
      <c r="E27" s="43"/>
      <c r="F27" s="43"/>
      <c r="G27" s="43"/>
      <c r="H27" s="43"/>
      <c r="I27" s="108"/>
      <c r="J27" s="120">
        <f>ROUND(J77,2)</f>
        <v>0</v>
      </c>
      <c r="K27" s="46"/>
    </row>
    <row r="28" spans="2:11" s="1" customFormat="1" ht="6.95" customHeight="1">
      <c r="B28" s="42"/>
      <c r="C28" s="43"/>
      <c r="D28" s="69"/>
      <c r="E28" s="69"/>
      <c r="F28" s="69"/>
      <c r="G28" s="69"/>
      <c r="H28" s="69"/>
      <c r="I28" s="117"/>
      <c r="J28" s="69"/>
      <c r="K28" s="118"/>
    </row>
    <row r="29" spans="2:11" s="1" customFormat="1" ht="14.45" customHeight="1">
      <c r="B29" s="42"/>
      <c r="C29" s="43"/>
      <c r="D29" s="43"/>
      <c r="E29" s="43"/>
      <c r="F29" s="47" t="s">
        <v>45</v>
      </c>
      <c r="G29" s="43"/>
      <c r="H29" s="43"/>
      <c r="I29" s="121" t="s">
        <v>44</v>
      </c>
      <c r="J29" s="47" t="s">
        <v>46</v>
      </c>
      <c r="K29" s="46"/>
    </row>
    <row r="30" spans="2:11" s="1" customFormat="1" ht="14.45" customHeight="1">
      <c r="B30" s="42"/>
      <c r="C30" s="43"/>
      <c r="D30" s="50" t="s">
        <v>47</v>
      </c>
      <c r="E30" s="50" t="s">
        <v>48</v>
      </c>
      <c r="F30" s="122">
        <f>ROUND(SUM(BE77:BE92), 2)</f>
        <v>0</v>
      </c>
      <c r="G30" s="43"/>
      <c r="H30" s="43"/>
      <c r="I30" s="123">
        <v>0.21</v>
      </c>
      <c r="J30" s="122">
        <f>ROUND(ROUND((SUM(BE77:BE92)), 2)*I30, 2)</f>
        <v>0</v>
      </c>
      <c r="K30" s="46"/>
    </row>
    <row r="31" spans="2:11" s="1" customFormat="1" ht="14.45" customHeight="1">
      <c r="B31" s="42"/>
      <c r="C31" s="43"/>
      <c r="D31" s="43"/>
      <c r="E31" s="50" t="s">
        <v>49</v>
      </c>
      <c r="F31" s="122">
        <f>ROUND(SUM(BF77:BF92), 2)</f>
        <v>0</v>
      </c>
      <c r="G31" s="43"/>
      <c r="H31" s="43"/>
      <c r="I31" s="123">
        <v>0.15</v>
      </c>
      <c r="J31" s="122">
        <f>ROUND(ROUND((SUM(BF77:BF92)), 2)*I31, 2)</f>
        <v>0</v>
      </c>
      <c r="K31" s="46"/>
    </row>
    <row r="32" spans="2:11" s="1" customFormat="1" ht="14.45" hidden="1" customHeight="1">
      <c r="B32" s="42"/>
      <c r="C32" s="43"/>
      <c r="D32" s="43"/>
      <c r="E32" s="50" t="s">
        <v>50</v>
      </c>
      <c r="F32" s="122">
        <f>ROUND(SUM(BG77:BG92), 2)</f>
        <v>0</v>
      </c>
      <c r="G32" s="43"/>
      <c r="H32" s="43"/>
      <c r="I32" s="123">
        <v>0.21</v>
      </c>
      <c r="J32" s="122">
        <v>0</v>
      </c>
      <c r="K32" s="46"/>
    </row>
    <row r="33" spans="2:11" s="1" customFormat="1" ht="14.45" hidden="1" customHeight="1">
      <c r="B33" s="42"/>
      <c r="C33" s="43"/>
      <c r="D33" s="43"/>
      <c r="E33" s="50" t="s">
        <v>51</v>
      </c>
      <c r="F33" s="122">
        <f>ROUND(SUM(BH77:BH92), 2)</f>
        <v>0</v>
      </c>
      <c r="G33" s="43"/>
      <c r="H33" s="43"/>
      <c r="I33" s="123">
        <v>0.15</v>
      </c>
      <c r="J33" s="122">
        <v>0</v>
      </c>
      <c r="K33" s="46"/>
    </row>
    <row r="34" spans="2:11" s="1" customFormat="1" ht="14.45" hidden="1" customHeight="1">
      <c r="B34" s="42"/>
      <c r="C34" s="43"/>
      <c r="D34" s="43"/>
      <c r="E34" s="50" t="s">
        <v>52</v>
      </c>
      <c r="F34" s="122">
        <f>ROUND(SUM(BI77:BI92), 2)</f>
        <v>0</v>
      </c>
      <c r="G34" s="43"/>
      <c r="H34" s="43"/>
      <c r="I34" s="123">
        <v>0</v>
      </c>
      <c r="J34" s="122">
        <v>0</v>
      </c>
      <c r="K34" s="46"/>
    </row>
    <row r="35" spans="2:11" s="1" customFormat="1" ht="6.95" customHeight="1">
      <c r="B35" s="42"/>
      <c r="C35" s="43"/>
      <c r="D35" s="43"/>
      <c r="E35" s="43"/>
      <c r="F35" s="43"/>
      <c r="G35" s="43"/>
      <c r="H35" s="43"/>
      <c r="I35" s="108"/>
      <c r="J35" s="43"/>
      <c r="K35" s="46"/>
    </row>
    <row r="36" spans="2:11" s="1" customFormat="1" ht="25.35" customHeight="1">
      <c r="B36" s="42"/>
      <c r="C36" s="124"/>
      <c r="D36" s="125" t="s">
        <v>53</v>
      </c>
      <c r="E36" s="72"/>
      <c r="F36" s="72"/>
      <c r="G36" s="126" t="s">
        <v>54</v>
      </c>
      <c r="H36" s="127" t="s">
        <v>55</v>
      </c>
      <c r="I36" s="128"/>
      <c r="J36" s="129">
        <f>SUM(J27:J34)</f>
        <v>0</v>
      </c>
      <c r="K36" s="130"/>
    </row>
    <row r="37" spans="2:11" s="1" customFormat="1" ht="14.45" customHeight="1">
      <c r="B37" s="57"/>
      <c r="C37" s="58"/>
      <c r="D37" s="58"/>
      <c r="E37" s="58"/>
      <c r="F37" s="58"/>
      <c r="G37" s="58"/>
      <c r="H37" s="58"/>
      <c r="I37" s="131"/>
      <c r="J37" s="58"/>
      <c r="K37" s="59"/>
    </row>
    <row r="41" spans="2:11" s="1" customFormat="1" ht="6.95" customHeight="1">
      <c r="B41" s="60"/>
      <c r="C41" s="61"/>
      <c r="D41" s="61"/>
      <c r="E41" s="61"/>
      <c r="F41" s="61"/>
      <c r="G41" s="61"/>
      <c r="H41" s="61"/>
      <c r="I41" s="132"/>
      <c r="J41" s="61"/>
      <c r="K41" s="133"/>
    </row>
    <row r="42" spans="2:11" s="1" customFormat="1" ht="36.950000000000003" customHeight="1">
      <c r="B42" s="42"/>
      <c r="C42" s="30" t="s">
        <v>183</v>
      </c>
      <c r="D42" s="43"/>
      <c r="E42" s="43"/>
      <c r="F42" s="43"/>
      <c r="G42" s="43"/>
      <c r="H42" s="43"/>
      <c r="I42" s="108"/>
      <c r="J42" s="43"/>
      <c r="K42" s="46"/>
    </row>
    <row r="43" spans="2:11" s="1" customFormat="1" ht="6.95" customHeight="1">
      <c r="B43" s="42"/>
      <c r="C43" s="43"/>
      <c r="D43" s="43"/>
      <c r="E43" s="43"/>
      <c r="F43" s="43"/>
      <c r="G43" s="43"/>
      <c r="H43" s="43"/>
      <c r="I43" s="108"/>
      <c r="J43" s="43"/>
      <c r="K43" s="46"/>
    </row>
    <row r="44" spans="2:11" s="1" customFormat="1" ht="14.45" customHeight="1">
      <c r="B44" s="42"/>
      <c r="C44" s="37" t="s">
        <v>19</v>
      </c>
      <c r="D44" s="43"/>
      <c r="E44" s="43"/>
      <c r="F44" s="43"/>
      <c r="G44" s="43"/>
      <c r="H44" s="43"/>
      <c r="I44" s="108"/>
      <c r="J44" s="43"/>
      <c r="K44" s="46"/>
    </row>
    <row r="45" spans="2:11" s="1" customFormat="1" ht="22.5" customHeight="1">
      <c r="B45" s="42"/>
      <c r="C45" s="43"/>
      <c r="D45" s="43"/>
      <c r="E45" s="363" t="str">
        <f>E7</f>
        <v>Staré Bohnice - Praha 8, akce č. 999229 2, 2. etapa</v>
      </c>
      <c r="F45" s="364"/>
      <c r="G45" s="364"/>
      <c r="H45" s="364"/>
      <c r="I45" s="108"/>
      <c r="J45" s="43"/>
      <c r="K45" s="46"/>
    </row>
    <row r="46" spans="2:11" s="1" customFormat="1" ht="14.45" customHeight="1">
      <c r="B46" s="42"/>
      <c r="C46" s="37" t="s">
        <v>114</v>
      </c>
      <c r="D46" s="43"/>
      <c r="E46" s="43"/>
      <c r="F46" s="43"/>
      <c r="G46" s="43"/>
      <c r="H46" s="43"/>
      <c r="I46" s="108"/>
      <c r="J46" s="43"/>
      <c r="K46" s="46"/>
    </row>
    <row r="47" spans="2:11" s="1" customFormat="1" ht="23.25" customHeight="1">
      <c r="B47" s="42"/>
      <c r="C47" s="43"/>
      <c r="D47" s="43"/>
      <c r="E47" s="365" t="str">
        <f>E9</f>
        <v>ORN/VRN - Ostatní a vedlejší rozpočtové náklady</v>
      </c>
      <c r="F47" s="366"/>
      <c r="G47" s="366"/>
      <c r="H47" s="366"/>
      <c r="I47" s="108"/>
      <c r="J47" s="43"/>
      <c r="K47" s="46"/>
    </row>
    <row r="48" spans="2:11" s="1" customFormat="1" ht="6.95" customHeight="1">
      <c r="B48" s="42"/>
      <c r="C48" s="43"/>
      <c r="D48" s="43"/>
      <c r="E48" s="43"/>
      <c r="F48" s="43"/>
      <c r="G48" s="43"/>
      <c r="H48" s="43"/>
      <c r="I48" s="108"/>
      <c r="J48" s="43"/>
      <c r="K48" s="46"/>
    </row>
    <row r="49" spans="2:47" s="1" customFormat="1" ht="18" customHeight="1">
      <c r="B49" s="42"/>
      <c r="C49" s="37" t="s">
        <v>25</v>
      </c>
      <c r="D49" s="43"/>
      <c r="E49" s="43"/>
      <c r="F49" s="35" t="str">
        <f>F12</f>
        <v>Praha Bohnice</v>
      </c>
      <c r="G49" s="43"/>
      <c r="H49" s="43"/>
      <c r="I49" s="109" t="s">
        <v>27</v>
      </c>
      <c r="J49" s="110" t="str">
        <f>IF(J12="","",J12)</f>
        <v>1. 12. 2016</v>
      </c>
      <c r="K49" s="46"/>
    </row>
    <row r="50" spans="2:47" s="1" customFormat="1" ht="6.95" customHeight="1">
      <c r="B50" s="42"/>
      <c r="C50" s="43"/>
      <c r="D50" s="43"/>
      <c r="E50" s="43"/>
      <c r="F50" s="43"/>
      <c r="G50" s="43"/>
      <c r="H50" s="43"/>
      <c r="I50" s="108"/>
      <c r="J50" s="43"/>
      <c r="K50" s="46"/>
    </row>
    <row r="51" spans="2:47" s="1" customFormat="1">
      <c r="B51" s="42"/>
      <c r="C51" s="37" t="s">
        <v>33</v>
      </c>
      <c r="D51" s="43"/>
      <c r="E51" s="43"/>
      <c r="F51" s="35" t="str">
        <f>E15</f>
        <v>TSK hl. m. Prahy</v>
      </c>
      <c r="G51" s="43"/>
      <c r="H51" s="43"/>
      <c r="I51" s="109" t="s">
        <v>39</v>
      </c>
      <c r="J51" s="35" t="str">
        <f>E21</f>
        <v>Proconsult s.r.o.</v>
      </c>
      <c r="K51" s="46"/>
    </row>
    <row r="52" spans="2:47" s="1" customFormat="1" ht="14.45" customHeight="1">
      <c r="B52" s="42"/>
      <c r="C52" s="37" t="s">
        <v>37</v>
      </c>
      <c r="D52" s="43"/>
      <c r="E52" s="43"/>
      <c r="F52" s="35" t="str">
        <f>IF(E18="","",E18)</f>
        <v/>
      </c>
      <c r="G52" s="43"/>
      <c r="H52" s="43"/>
      <c r="I52" s="108"/>
      <c r="J52" s="43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08"/>
      <c r="J53" s="43"/>
      <c r="K53" s="46"/>
    </row>
    <row r="54" spans="2:47" s="1" customFormat="1" ht="29.25" customHeight="1">
      <c r="B54" s="42"/>
      <c r="C54" s="134" t="s">
        <v>188</v>
      </c>
      <c r="D54" s="124"/>
      <c r="E54" s="124"/>
      <c r="F54" s="124"/>
      <c r="G54" s="124"/>
      <c r="H54" s="124"/>
      <c r="I54" s="135"/>
      <c r="J54" s="136" t="s">
        <v>189</v>
      </c>
      <c r="K54" s="137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08"/>
      <c r="J55" s="43"/>
      <c r="K55" s="46"/>
    </row>
    <row r="56" spans="2:47" s="1" customFormat="1" ht="29.25" customHeight="1">
      <c r="B56" s="42"/>
      <c r="C56" s="138" t="s">
        <v>190</v>
      </c>
      <c r="D56" s="43"/>
      <c r="E56" s="43"/>
      <c r="F56" s="43"/>
      <c r="G56" s="43"/>
      <c r="H56" s="43"/>
      <c r="I56" s="108"/>
      <c r="J56" s="120">
        <f>J77</f>
        <v>0</v>
      </c>
      <c r="K56" s="46"/>
      <c r="AU56" s="24" t="s">
        <v>191</v>
      </c>
    </row>
    <row r="57" spans="2:47" s="7" customFormat="1" ht="24.95" customHeight="1">
      <c r="B57" s="139"/>
      <c r="C57" s="140"/>
      <c r="D57" s="141" t="s">
        <v>1068</v>
      </c>
      <c r="E57" s="142"/>
      <c r="F57" s="142"/>
      <c r="G57" s="142"/>
      <c r="H57" s="142"/>
      <c r="I57" s="143"/>
      <c r="J57" s="144">
        <f>J78</f>
        <v>0</v>
      </c>
      <c r="K57" s="145"/>
    </row>
    <row r="58" spans="2:47" s="1" customFormat="1" ht="21.75" customHeight="1">
      <c r="B58" s="42"/>
      <c r="C58" s="43"/>
      <c r="D58" s="43"/>
      <c r="E58" s="43"/>
      <c r="F58" s="43"/>
      <c r="G58" s="43"/>
      <c r="H58" s="43"/>
      <c r="I58" s="108"/>
      <c r="J58" s="43"/>
      <c r="K58" s="46"/>
    </row>
    <row r="59" spans="2:47" s="1" customFormat="1" ht="6.95" customHeight="1">
      <c r="B59" s="57"/>
      <c r="C59" s="58"/>
      <c r="D59" s="58"/>
      <c r="E59" s="58"/>
      <c r="F59" s="58"/>
      <c r="G59" s="58"/>
      <c r="H59" s="58"/>
      <c r="I59" s="131"/>
      <c r="J59" s="58"/>
      <c r="K59" s="59"/>
    </row>
    <row r="63" spans="2:47" s="1" customFormat="1" ht="6.95" customHeight="1">
      <c r="B63" s="60"/>
      <c r="C63" s="61"/>
      <c r="D63" s="61"/>
      <c r="E63" s="61"/>
      <c r="F63" s="61"/>
      <c r="G63" s="61"/>
      <c r="H63" s="61"/>
      <c r="I63" s="132"/>
      <c r="J63" s="61"/>
      <c r="K63" s="61"/>
      <c r="L63" s="42"/>
    </row>
    <row r="64" spans="2:47" s="1" customFormat="1" ht="36.950000000000003" customHeight="1">
      <c r="B64" s="42"/>
      <c r="C64" s="62" t="s">
        <v>200</v>
      </c>
      <c r="L64" s="42"/>
    </row>
    <row r="65" spans="2:65" s="1" customFormat="1" ht="6.95" customHeight="1">
      <c r="B65" s="42"/>
      <c r="L65" s="42"/>
    </row>
    <row r="66" spans="2:65" s="1" customFormat="1" ht="14.45" customHeight="1">
      <c r="B66" s="42"/>
      <c r="C66" s="64" t="s">
        <v>19</v>
      </c>
      <c r="L66" s="42"/>
    </row>
    <row r="67" spans="2:65" s="1" customFormat="1" ht="22.5" customHeight="1">
      <c r="B67" s="42"/>
      <c r="E67" s="367" t="str">
        <f>E7</f>
        <v>Staré Bohnice - Praha 8, akce č. 999229 2, 2. etapa</v>
      </c>
      <c r="F67" s="368"/>
      <c r="G67" s="368"/>
      <c r="H67" s="368"/>
      <c r="L67" s="42"/>
    </row>
    <row r="68" spans="2:65" s="1" customFormat="1" ht="14.45" customHeight="1">
      <c r="B68" s="42"/>
      <c r="C68" s="64" t="s">
        <v>114</v>
      </c>
      <c r="L68" s="42"/>
    </row>
    <row r="69" spans="2:65" s="1" customFormat="1" ht="23.25" customHeight="1">
      <c r="B69" s="42"/>
      <c r="E69" s="344" t="str">
        <f>E9</f>
        <v>ORN/VRN - Ostatní a vedlejší rozpočtové náklady</v>
      </c>
      <c r="F69" s="369"/>
      <c r="G69" s="369"/>
      <c r="H69" s="369"/>
      <c r="L69" s="42"/>
    </row>
    <row r="70" spans="2:65" s="1" customFormat="1" ht="6.95" customHeight="1">
      <c r="B70" s="42"/>
      <c r="L70" s="42"/>
    </row>
    <row r="71" spans="2:65" s="1" customFormat="1" ht="18" customHeight="1">
      <c r="B71" s="42"/>
      <c r="C71" s="64" t="s">
        <v>25</v>
      </c>
      <c r="F71" s="153" t="str">
        <f>F12</f>
        <v>Praha Bohnice</v>
      </c>
      <c r="I71" s="154" t="s">
        <v>27</v>
      </c>
      <c r="J71" s="68" t="str">
        <f>IF(J12="","",J12)</f>
        <v>1. 12. 2016</v>
      </c>
      <c r="L71" s="42"/>
    </row>
    <row r="72" spans="2:65" s="1" customFormat="1" ht="6.95" customHeight="1">
      <c r="B72" s="42"/>
      <c r="L72" s="42"/>
    </row>
    <row r="73" spans="2:65" s="1" customFormat="1">
      <c r="B73" s="42"/>
      <c r="C73" s="64" t="s">
        <v>33</v>
      </c>
      <c r="F73" s="153" t="str">
        <f>E15</f>
        <v>TSK hl. m. Prahy</v>
      </c>
      <c r="I73" s="154" t="s">
        <v>39</v>
      </c>
      <c r="J73" s="153" t="str">
        <f>E21</f>
        <v>Proconsult s.r.o.</v>
      </c>
      <c r="L73" s="42"/>
    </row>
    <row r="74" spans="2:65" s="1" customFormat="1" ht="14.45" customHeight="1">
      <c r="B74" s="42"/>
      <c r="C74" s="64" t="s">
        <v>37</v>
      </c>
      <c r="F74" s="153" t="str">
        <f>IF(E18="","",E18)</f>
        <v/>
      </c>
      <c r="L74" s="42"/>
    </row>
    <row r="75" spans="2:65" s="1" customFormat="1" ht="10.35" customHeight="1">
      <c r="B75" s="42"/>
      <c r="L75" s="42"/>
    </row>
    <row r="76" spans="2:65" s="9" customFormat="1" ht="29.25" customHeight="1">
      <c r="B76" s="155"/>
      <c r="C76" s="156" t="s">
        <v>201</v>
      </c>
      <c r="D76" s="157" t="s">
        <v>62</v>
      </c>
      <c r="E76" s="157" t="s">
        <v>58</v>
      </c>
      <c r="F76" s="157" t="s">
        <v>202</v>
      </c>
      <c r="G76" s="157" t="s">
        <v>203</v>
      </c>
      <c r="H76" s="157" t="s">
        <v>204</v>
      </c>
      <c r="I76" s="158" t="s">
        <v>205</v>
      </c>
      <c r="J76" s="157" t="s">
        <v>189</v>
      </c>
      <c r="K76" s="159" t="s">
        <v>206</v>
      </c>
      <c r="L76" s="155"/>
      <c r="M76" s="74" t="s">
        <v>207</v>
      </c>
      <c r="N76" s="75" t="s">
        <v>47</v>
      </c>
      <c r="O76" s="75" t="s">
        <v>208</v>
      </c>
      <c r="P76" s="75" t="s">
        <v>209</v>
      </c>
      <c r="Q76" s="75" t="s">
        <v>210</v>
      </c>
      <c r="R76" s="75" t="s">
        <v>211</v>
      </c>
      <c r="S76" s="75" t="s">
        <v>212</v>
      </c>
      <c r="T76" s="76" t="s">
        <v>213</v>
      </c>
    </row>
    <row r="77" spans="2:65" s="1" customFormat="1" ht="29.25" customHeight="1">
      <c r="B77" s="42"/>
      <c r="C77" s="78" t="s">
        <v>190</v>
      </c>
      <c r="J77" s="160">
        <f>BK77</f>
        <v>0</v>
      </c>
      <c r="L77" s="42"/>
      <c r="M77" s="77"/>
      <c r="N77" s="69"/>
      <c r="O77" s="69"/>
      <c r="P77" s="161">
        <f>P78</f>
        <v>0</v>
      </c>
      <c r="Q77" s="69"/>
      <c r="R77" s="161">
        <f>R78</f>
        <v>0</v>
      </c>
      <c r="S77" s="69"/>
      <c r="T77" s="162">
        <f>T78</f>
        <v>0</v>
      </c>
      <c r="AT77" s="24" t="s">
        <v>76</v>
      </c>
      <c r="AU77" s="24" t="s">
        <v>191</v>
      </c>
      <c r="BK77" s="163">
        <f>BK78</f>
        <v>0</v>
      </c>
    </row>
    <row r="78" spans="2:65" s="10" customFormat="1" ht="37.35" customHeight="1">
      <c r="B78" s="164"/>
      <c r="D78" s="175" t="s">
        <v>76</v>
      </c>
      <c r="E78" s="243" t="s">
        <v>92</v>
      </c>
      <c r="F78" s="243" t="s">
        <v>1069</v>
      </c>
      <c r="I78" s="167"/>
      <c r="J78" s="244">
        <f>BK78</f>
        <v>0</v>
      </c>
      <c r="L78" s="164"/>
      <c r="M78" s="169"/>
      <c r="N78" s="170"/>
      <c r="O78" s="170"/>
      <c r="P78" s="171">
        <f>SUM(P79:P92)</f>
        <v>0</v>
      </c>
      <c r="Q78" s="170"/>
      <c r="R78" s="171">
        <f>SUM(R79:R92)</f>
        <v>0</v>
      </c>
      <c r="S78" s="170"/>
      <c r="T78" s="172">
        <f>SUM(T79:T92)</f>
        <v>0</v>
      </c>
      <c r="AR78" s="165" t="s">
        <v>242</v>
      </c>
      <c r="AT78" s="173" t="s">
        <v>76</v>
      </c>
      <c r="AU78" s="173" t="s">
        <v>77</v>
      </c>
      <c r="AY78" s="165" t="s">
        <v>216</v>
      </c>
      <c r="BK78" s="174">
        <f>SUM(BK79:BK92)</f>
        <v>0</v>
      </c>
    </row>
    <row r="79" spans="2:65" s="1" customFormat="1" ht="31.5" customHeight="1">
      <c r="B79" s="178"/>
      <c r="C79" s="179" t="s">
        <v>85</v>
      </c>
      <c r="D79" s="179" t="s">
        <v>218</v>
      </c>
      <c r="E79" s="180" t="s">
        <v>1070</v>
      </c>
      <c r="F79" s="181" t="s">
        <v>1071</v>
      </c>
      <c r="G79" s="182" t="s">
        <v>221</v>
      </c>
      <c r="H79" s="183">
        <v>1</v>
      </c>
      <c r="I79" s="184"/>
      <c r="J79" s="185">
        <f t="shared" ref="J79:J91" si="0">ROUND(I79*H79,2)</f>
        <v>0</v>
      </c>
      <c r="K79" s="181" t="s">
        <v>5</v>
      </c>
      <c r="L79" s="42"/>
      <c r="M79" s="186" t="s">
        <v>5</v>
      </c>
      <c r="N79" s="187" t="s">
        <v>48</v>
      </c>
      <c r="O79" s="43"/>
      <c r="P79" s="188">
        <f t="shared" ref="P79:P91" si="1">O79*H79</f>
        <v>0</v>
      </c>
      <c r="Q79" s="188">
        <v>0</v>
      </c>
      <c r="R79" s="188">
        <f t="shared" ref="R79:R91" si="2">Q79*H79</f>
        <v>0</v>
      </c>
      <c r="S79" s="188">
        <v>0</v>
      </c>
      <c r="T79" s="189">
        <f t="shared" ref="T79:T91" si="3">S79*H79</f>
        <v>0</v>
      </c>
      <c r="AR79" s="24" t="s">
        <v>1072</v>
      </c>
      <c r="AT79" s="24" t="s">
        <v>218</v>
      </c>
      <c r="AU79" s="24" t="s">
        <v>85</v>
      </c>
      <c r="AY79" s="24" t="s">
        <v>216</v>
      </c>
      <c r="BE79" s="190">
        <f t="shared" ref="BE79:BE91" si="4">IF(N79="základní",J79,0)</f>
        <v>0</v>
      </c>
      <c r="BF79" s="190">
        <f t="shared" ref="BF79:BF91" si="5">IF(N79="snížená",J79,0)</f>
        <v>0</v>
      </c>
      <c r="BG79" s="190">
        <f t="shared" ref="BG79:BG91" si="6">IF(N79="zákl. přenesená",J79,0)</f>
        <v>0</v>
      </c>
      <c r="BH79" s="190">
        <f t="shared" ref="BH79:BH91" si="7">IF(N79="sníž. přenesená",J79,0)</f>
        <v>0</v>
      </c>
      <c r="BI79" s="190">
        <f t="shared" ref="BI79:BI91" si="8">IF(N79="nulová",J79,0)</f>
        <v>0</v>
      </c>
      <c r="BJ79" s="24" t="s">
        <v>85</v>
      </c>
      <c r="BK79" s="190">
        <f t="shared" ref="BK79:BK91" si="9">ROUND(I79*H79,2)</f>
        <v>0</v>
      </c>
      <c r="BL79" s="24" t="s">
        <v>1072</v>
      </c>
      <c r="BM79" s="24" t="s">
        <v>1073</v>
      </c>
    </row>
    <row r="80" spans="2:65" s="1" customFormat="1" ht="22.5" customHeight="1">
      <c r="B80" s="178"/>
      <c r="C80" s="179" t="s">
        <v>87</v>
      </c>
      <c r="D80" s="179" t="s">
        <v>218</v>
      </c>
      <c r="E80" s="180" t="s">
        <v>1074</v>
      </c>
      <c r="F80" s="181" t="s">
        <v>1075</v>
      </c>
      <c r="G80" s="182" t="s">
        <v>221</v>
      </c>
      <c r="H80" s="183">
        <v>1</v>
      </c>
      <c r="I80" s="184"/>
      <c r="J80" s="185">
        <f t="shared" si="0"/>
        <v>0</v>
      </c>
      <c r="K80" s="181" t="s">
        <v>5</v>
      </c>
      <c r="L80" s="42"/>
      <c r="M80" s="186" t="s">
        <v>5</v>
      </c>
      <c r="N80" s="187" t="s">
        <v>48</v>
      </c>
      <c r="O80" s="43"/>
      <c r="P80" s="188">
        <f t="shared" si="1"/>
        <v>0</v>
      </c>
      <c r="Q80" s="188">
        <v>0</v>
      </c>
      <c r="R80" s="188">
        <f t="shared" si="2"/>
        <v>0</v>
      </c>
      <c r="S80" s="188">
        <v>0</v>
      </c>
      <c r="T80" s="189">
        <f t="shared" si="3"/>
        <v>0</v>
      </c>
      <c r="AR80" s="24" t="s">
        <v>1072</v>
      </c>
      <c r="AT80" s="24" t="s">
        <v>218</v>
      </c>
      <c r="AU80" s="24" t="s">
        <v>85</v>
      </c>
      <c r="AY80" s="24" t="s">
        <v>216</v>
      </c>
      <c r="BE80" s="190">
        <f t="shared" si="4"/>
        <v>0</v>
      </c>
      <c r="BF80" s="190">
        <f t="shared" si="5"/>
        <v>0</v>
      </c>
      <c r="BG80" s="190">
        <f t="shared" si="6"/>
        <v>0</v>
      </c>
      <c r="BH80" s="190">
        <f t="shared" si="7"/>
        <v>0</v>
      </c>
      <c r="BI80" s="190">
        <f t="shared" si="8"/>
        <v>0</v>
      </c>
      <c r="BJ80" s="24" t="s">
        <v>85</v>
      </c>
      <c r="BK80" s="190">
        <f t="shared" si="9"/>
        <v>0</v>
      </c>
      <c r="BL80" s="24" t="s">
        <v>1072</v>
      </c>
      <c r="BM80" s="24" t="s">
        <v>1076</v>
      </c>
    </row>
    <row r="81" spans="2:65" s="1" customFormat="1" ht="22.5" customHeight="1">
      <c r="B81" s="178"/>
      <c r="C81" s="179" t="s">
        <v>233</v>
      </c>
      <c r="D81" s="179" t="s">
        <v>218</v>
      </c>
      <c r="E81" s="180" t="s">
        <v>1077</v>
      </c>
      <c r="F81" s="181" t="s">
        <v>1078</v>
      </c>
      <c r="G81" s="182" t="s">
        <v>221</v>
      </c>
      <c r="H81" s="183">
        <v>1</v>
      </c>
      <c r="I81" s="184"/>
      <c r="J81" s="185">
        <f t="shared" si="0"/>
        <v>0</v>
      </c>
      <c r="K81" s="181" t="s">
        <v>5</v>
      </c>
      <c r="L81" s="42"/>
      <c r="M81" s="186" t="s">
        <v>5</v>
      </c>
      <c r="N81" s="187" t="s">
        <v>48</v>
      </c>
      <c r="O81" s="43"/>
      <c r="P81" s="188">
        <f t="shared" si="1"/>
        <v>0</v>
      </c>
      <c r="Q81" s="188">
        <v>0</v>
      </c>
      <c r="R81" s="188">
        <f t="shared" si="2"/>
        <v>0</v>
      </c>
      <c r="S81" s="188">
        <v>0</v>
      </c>
      <c r="T81" s="189">
        <f t="shared" si="3"/>
        <v>0</v>
      </c>
      <c r="AR81" s="24" t="s">
        <v>1072</v>
      </c>
      <c r="AT81" s="24" t="s">
        <v>218</v>
      </c>
      <c r="AU81" s="24" t="s">
        <v>85</v>
      </c>
      <c r="AY81" s="24" t="s">
        <v>216</v>
      </c>
      <c r="BE81" s="190">
        <f t="shared" si="4"/>
        <v>0</v>
      </c>
      <c r="BF81" s="190">
        <f t="shared" si="5"/>
        <v>0</v>
      </c>
      <c r="BG81" s="190">
        <f t="shared" si="6"/>
        <v>0</v>
      </c>
      <c r="BH81" s="190">
        <f t="shared" si="7"/>
        <v>0</v>
      </c>
      <c r="BI81" s="190">
        <f t="shared" si="8"/>
        <v>0</v>
      </c>
      <c r="BJ81" s="24" t="s">
        <v>85</v>
      </c>
      <c r="BK81" s="190">
        <f t="shared" si="9"/>
        <v>0</v>
      </c>
      <c r="BL81" s="24" t="s">
        <v>1072</v>
      </c>
      <c r="BM81" s="24" t="s">
        <v>1079</v>
      </c>
    </row>
    <row r="82" spans="2:65" s="1" customFormat="1" ht="22.5" customHeight="1">
      <c r="B82" s="178"/>
      <c r="C82" s="179" t="s">
        <v>222</v>
      </c>
      <c r="D82" s="179" t="s">
        <v>218</v>
      </c>
      <c r="E82" s="180" t="s">
        <v>1080</v>
      </c>
      <c r="F82" s="181" t="s">
        <v>1081</v>
      </c>
      <c r="G82" s="182" t="s">
        <v>221</v>
      </c>
      <c r="H82" s="183">
        <v>1</v>
      </c>
      <c r="I82" s="184"/>
      <c r="J82" s="185">
        <f t="shared" si="0"/>
        <v>0</v>
      </c>
      <c r="K82" s="181" t="s">
        <v>5</v>
      </c>
      <c r="L82" s="42"/>
      <c r="M82" s="186" t="s">
        <v>5</v>
      </c>
      <c r="N82" s="187" t="s">
        <v>48</v>
      </c>
      <c r="O82" s="43"/>
      <c r="P82" s="188">
        <f t="shared" si="1"/>
        <v>0</v>
      </c>
      <c r="Q82" s="188">
        <v>0</v>
      </c>
      <c r="R82" s="188">
        <f t="shared" si="2"/>
        <v>0</v>
      </c>
      <c r="S82" s="188">
        <v>0</v>
      </c>
      <c r="T82" s="189">
        <f t="shared" si="3"/>
        <v>0</v>
      </c>
      <c r="AR82" s="24" t="s">
        <v>1072</v>
      </c>
      <c r="AT82" s="24" t="s">
        <v>218</v>
      </c>
      <c r="AU82" s="24" t="s">
        <v>85</v>
      </c>
      <c r="AY82" s="24" t="s">
        <v>216</v>
      </c>
      <c r="BE82" s="190">
        <f t="shared" si="4"/>
        <v>0</v>
      </c>
      <c r="BF82" s="190">
        <f t="shared" si="5"/>
        <v>0</v>
      </c>
      <c r="BG82" s="190">
        <f t="shared" si="6"/>
        <v>0</v>
      </c>
      <c r="BH82" s="190">
        <f t="shared" si="7"/>
        <v>0</v>
      </c>
      <c r="BI82" s="190">
        <f t="shared" si="8"/>
        <v>0</v>
      </c>
      <c r="BJ82" s="24" t="s">
        <v>85</v>
      </c>
      <c r="BK82" s="190">
        <f t="shared" si="9"/>
        <v>0</v>
      </c>
      <c r="BL82" s="24" t="s">
        <v>1072</v>
      </c>
      <c r="BM82" s="24" t="s">
        <v>1082</v>
      </c>
    </row>
    <row r="83" spans="2:65" s="1" customFormat="1" ht="22.5" customHeight="1">
      <c r="B83" s="178"/>
      <c r="C83" s="179" t="s">
        <v>242</v>
      </c>
      <c r="D83" s="179" t="s">
        <v>218</v>
      </c>
      <c r="E83" s="180" t="s">
        <v>1083</v>
      </c>
      <c r="F83" s="181" t="s">
        <v>1084</v>
      </c>
      <c r="G83" s="182" t="s">
        <v>221</v>
      </c>
      <c r="H83" s="183">
        <v>1</v>
      </c>
      <c r="I83" s="184"/>
      <c r="J83" s="185">
        <f t="shared" si="0"/>
        <v>0</v>
      </c>
      <c r="K83" s="181" t="s">
        <v>5</v>
      </c>
      <c r="L83" s="42"/>
      <c r="M83" s="186" t="s">
        <v>5</v>
      </c>
      <c r="N83" s="187" t="s">
        <v>48</v>
      </c>
      <c r="O83" s="43"/>
      <c r="P83" s="188">
        <f t="shared" si="1"/>
        <v>0</v>
      </c>
      <c r="Q83" s="188">
        <v>0</v>
      </c>
      <c r="R83" s="188">
        <f t="shared" si="2"/>
        <v>0</v>
      </c>
      <c r="S83" s="188">
        <v>0</v>
      </c>
      <c r="T83" s="189">
        <f t="shared" si="3"/>
        <v>0</v>
      </c>
      <c r="AR83" s="24" t="s">
        <v>1072</v>
      </c>
      <c r="AT83" s="24" t="s">
        <v>218</v>
      </c>
      <c r="AU83" s="24" t="s">
        <v>85</v>
      </c>
      <c r="AY83" s="24" t="s">
        <v>216</v>
      </c>
      <c r="BE83" s="190">
        <f t="shared" si="4"/>
        <v>0</v>
      </c>
      <c r="BF83" s="190">
        <f t="shared" si="5"/>
        <v>0</v>
      </c>
      <c r="BG83" s="190">
        <f t="shared" si="6"/>
        <v>0</v>
      </c>
      <c r="BH83" s="190">
        <f t="shared" si="7"/>
        <v>0</v>
      </c>
      <c r="BI83" s="190">
        <f t="shared" si="8"/>
        <v>0</v>
      </c>
      <c r="BJ83" s="24" t="s">
        <v>85</v>
      </c>
      <c r="BK83" s="190">
        <f t="shared" si="9"/>
        <v>0</v>
      </c>
      <c r="BL83" s="24" t="s">
        <v>1072</v>
      </c>
      <c r="BM83" s="24" t="s">
        <v>1085</v>
      </c>
    </row>
    <row r="84" spans="2:65" s="1" customFormat="1" ht="22.5" customHeight="1">
      <c r="B84" s="178"/>
      <c r="C84" s="179" t="s">
        <v>107</v>
      </c>
      <c r="D84" s="179" t="s">
        <v>218</v>
      </c>
      <c r="E84" s="180" t="s">
        <v>1086</v>
      </c>
      <c r="F84" s="181" t="s">
        <v>1087</v>
      </c>
      <c r="G84" s="182" t="s">
        <v>221</v>
      </c>
      <c r="H84" s="183">
        <v>1</v>
      </c>
      <c r="I84" s="184"/>
      <c r="J84" s="185">
        <f t="shared" si="0"/>
        <v>0</v>
      </c>
      <c r="K84" s="181" t="s">
        <v>5</v>
      </c>
      <c r="L84" s="42"/>
      <c r="M84" s="186" t="s">
        <v>5</v>
      </c>
      <c r="N84" s="187" t="s">
        <v>48</v>
      </c>
      <c r="O84" s="43"/>
      <c r="P84" s="188">
        <f t="shared" si="1"/>
        <v>0</v>
      </c>
      <c r="Q84" s="188">
        <v>0</v>
      </c>
      <c r="R84" s="188">
        <f t="shared" si="2"/>
        <v>0</v>
      </c>
      <c r="S84" s="188">
        <v>0</v>
      </c>
      <c r="T84" s="189">
        <f t="shared" si="3"/>
        <v>0</v>
      </c>
      <c r="AR84" s="24" t="s">
        <v>1072</v>
      </c>
      <c r="AT84" s="24" t="s">
        <v>218</v>
      </c>
      <c r="AU84" s="24" t="s">
        <v>85</v>
      </c>
      <c r="AY84" s="24" t="s">
        <v>216</v>
      </c>
      <c r="BE84" s="190">
        <f t="shared" si="4"/>
        <v>0</v>
      </c>
      <c r="BF84" s="190">
        <f t="shared" si="5"/>
        <v>0</v>
      </c>
      <c r="BG84" s="190">
        <f t="shared" si="6"/>
        <v>0</v>
      </c>
      <c r="BH84" s="190">
        <f t="shared" si="7"/>
        <v>0</v>
      </c>
      <c r="BI84" s="190">
        <f t="shared" si="8"/>
        <v>0</v>
      </c>
      <c r="BJ84" s="24" t="s">
        <v>85</v>
      </c>
      <c r="BK84" s="190">
        <f t="shared" si="9"/>
        <v>0</v>
      </c>
      <c r="BL84" s="24" t="s">
        <v>1072</v>
      </c>
      <c r="BM84" s="24" t="s">
        <v>1088</v>
      </c>
    </row>
    <row r="85" spans="2:65" s="1" customFormat="1" ht="22.5" customHeight="1">
      <c r="B85" s="178"/>
      <c r="C85" s="179" t="s">
        <v>251</v>
      </c>
      <c r="D85" s="179" t="s">
        <v>218</v>
      </c>
      <c r="E85" s="180" t="s">
        <v>1089</v>
      </c>
      <c r="F85" s="181" t="s">
        <v>1090</v>
      </c>
      <c r="G85" s="182" t="s">
        <v>221</v>
      </c>
      <c r="H85" s="183">
        <v>1</v>
      </c>
      <c r="I85" s="184"/>
      <c r="J85" s="185">
        <f t="shared" si="0"/>
        <v>0</v>
      </c>
      <c r="K85" s="181" t="s">
        <v>5</v>
      </c>
      <c r="L85" s="42"/>
      <c r="M85" s="186" t="s">
        <v>5</v>
      </c>
      <c r="N85" s="187" t="s">
        <v>48</v>
      </c>
      <c r="O85" s="43"/>
      <c r="P85" s="188">
        <f t="shared" si="1"/>
        <v>0</v>
      </c>
      <c r="Q85" s="188">
        <v>0</v>
      </c>
      <c r="R85" s="188">
        <f t="shared" si="2"/>
        <v>0</v>
      </c>
      <c r="S85" s="188">
        <v>0</v>
      </c>
      <c r="T85" s="189">
        <f t="shared" si="3"/>
        <v>0</v>
      </c>
      <c r="AR85" s="24" t="s">
        <v>1072</v>
      </c>
      <c r="AT85" s="24" t="s">
        <v>218</v>
      </c>
      <c r="AU85" s="24" t="s">
        <v>85</v>
      </c>
      <c r="AY85" s="24" t="s">
        <v>216</v>
      </c>
      <c r="BE85" s="190">
        <f t="shared" si="4"/>
        <v>0</v>
      </c>
      <c r="BF85" s="190">
        <f t="shared" si="5"/>
        <v>0</v>
      </c>
      <c r="BG85" s="190">
        <f t="shared" si="6"/>
        <v>0</v>
      </c>
      <c r="BH85" s="190">
        <f t="shared" si="7"/>
        <v>0</v>
      </c>
      <c r="BI85" s="190">
        <f t="shared" si="8"/>
        <v>0</v>
      </c>
      <c r="BJ85" s="24" t="s">
        <v>85</v>
      </c>
      <c r="BK85" s="190">
        <f t="shared" si="9"/>
        <v>0</v>
      </c>
      <c r="BL85" s="24" t="s">
        <v>1072</v>
      </c>
      <c r="BM85" s="24" t="s">
        <v>1091</v>
      </c>
    </row>
    <row r="86" spans="2:65" s="1" customFormat="1" ht="22.5" customHeight="1">
      <c r="B86" s="178"/>
      <c r="C86" s="179" t="s">
        <v>256</v>
      </c>
      <c r="D86" s="179" t="s">
        <v>218</v>
      </c>
      <c r="E86" s="180" t="s">
        <v>1092</v>
      </c>
      <c r="F86" s="181" t="s">
        <v>1081</v>
      </c>
      <c r="G86" s="182" t="s">
        <v>221</v>
      </c>
      <c r="H86" s="183">
        <v>1</v>
      </c>
      <c r="I86" s="184"/>
      <c r="J86" s="185">
        <f t="shared" si="0"/>
        <v>0</v>
      </c>
      <c r="K86" s="181" t="s">
        <v>5</v>
      </c>
      <c r="L86" s="42"/>
      <c r="M86" s="186" t="s">
        <v>5</v>
      </c>
      <c r="N86" s="187" t="s">
        <v>48</v>
      </c>
      <c r="O86" s="43"/>
      <c r="P86" s="188">
        <f t="shared" si="1"/>
        <v>0</v>
      </c>
      <c r="Q86" s="188">
        <v>0</v>
      </c>
      <c r="R86" s="188">
        <f t="shared" si="2"/>
        <v>0</v>
      </c>
      <c r="S86" s="188">
        <v>0</v>
      </c>
      <c r="T86" s="189">
        <f t="shared" si="3"/>
        <v>0</v>
      </c>
      <c r="AR86" s="24" t="s">
        <v>1072</v>
      </c>
      <c r="AT86" s="24" t="s">
        <v>218</v>
      </c>
      <c r="AU86" s="24" t="s">
        <v>85</v>
      </c>
      <c r="AY86" s="24" t="s">
        <v>216</v>
      </c>
      <c r="BE86" s="190">
        <f t="shared" si="4"/>
        <v>0</v>
      </c>
      <c r="BF86" s="190">
        <f t="shared" si="5"/>
        <v>0</v>
      </c>
      <c r="BG86" s="190">
        <f t="shared" si="6"/>
        <v>0</v>
      </c>
      <c r="BH86" s="190">
        <f t="shared" si="7"/>
        <v>0</v>
      </c>
      <c r="BI86" s="190">
        <f t="shared" si="8"/>
        <v>0</v>
      </c>
      <c r="BJ86" s="24" t="s">
        <v>85</v>
      </c>
      <c r="BK86" s="190">
        <f t="shared" si="9"/>
        <v>0</v>
      </c>
      <c r="BL86" s="24" t="s">
        <v>1072</v>
      </c>
      <c r="BM86" s="24" t="s">
        <v>1093</v>
      </c>
    </row>
    <row r="87" spans="2:65" s="1" customFormat="1" ht="22.5" customHeight="1">
      <c r="B87" s="178"/>
      <c r="C87" s="179" t="s">
        <v>261</v>
      </c>
      <c r="D87" s="179" t="s">
        <v>218</v>
      </c>
      <c r="E87" s="180" t="s">
        <v>1094</v>
      </c>
      <c r="F87" s="181" t="s">
        <v>1095</v>
      </c>
      <c r="G87" s="182" t="s">
        <v>221</v>
      </c>
      <c r="H87" s="183">
        <v>1</v>
      </c>
      <c r="I87" s="184"/>
      <c r="J87" s="185">
        <f t="shared" si="0"/>
        <v>0</v>
      </c>
      <c r="K87" s="181" t="s">
        <v>5</v>
      </c>
      <c r="L87" s="42"/>
      <c r="M87" s="186" t="s">
        <v>5</v>
      </c>
      <c r="N87" s="187" t="s">
        <v>48</v>
      </c>
      <c r="O87" s="43"/>
      <c r="P87" s="188">
        <f t="shared" si="1"/>
        <v>0</v>
      </c>
      <c r="Q87" s="188">
        <v>0</v>
      </c>
      <c r="R87" s="188">
        <f t="shared" si="2"/>
        <v>0</v>
      </c>
      <c r="S87" s="188">
        <v>0</v>
      </c>
      <c r="T87" s="189">
        <f t="shared" si="3"/>
        <v>0</v>
      </c>
      <c r="AR87" s="24" t="s">
        <v>1072</v>
      </c>
      <c r="AT87" s="24" t="s">
        <v>218</v>
      </c>
      <c r="AU87" s="24" t="s">
        <v>85</v>
      </c>
      <c r="AY87" s="24" t="s">
        <v>216</v>
      </c>
      <c r="BE87" s="190">
        <f t="shared" si="4"/>
        <v>0</v>
      </c>
      <c r="BF87" s="190">
        <f t="shared" si="5"/>
        <v>0</v>
      </c>
      <c r="BG87" s="190">
        <f t="shared" si="6"/>
        <v>0</v>
      </c>
      <c r="BH87" s="190">
        <f t="shared" si="7"/>
        <v>0</v>
      </c>
      <c r="BI87" s="190">
        <f t="shared" si="8"/>
        <v>0</v>
      </c>
      <c r="BJ87" s="24" t="s">
        <v>85</v>
      </c>
      <c r="BK87" s="190">
        <f t="shared" si="9"/>
        <v>0</v>
      </c>
      <c r="BL87" s="24" t="s">
        <v>1072</v>
      </c>
      <c r="BM87" s="24" t="s">
        <v>1096</v>
      </c>
    </row>
    <row r="88" spans="2:65" s="1" customFormat="1" ht="22.5" customHeight="1">
      <c r="B88" s="178"/>
      <c r="C88" s="179" t="s">
        <v>266</v>
      </c>
      <c r="D88" s="179" t="s">
        <v>218</v>
      </c>
      <c r="E88" s="180" t="s">
        <v>1097</v>
      </c>
      <c r="F88" s="181" t="s">
        <v>1098</v>
      </c>
      <c r="G88" s="182" t="s">
        <v>221</v>
      </c>
      <c r="H88" s="183">
        <v>1</v>
      </c>
      <c r="I88" s="184"/>
      <c r="J88" s="185">
        <f t="shared" si="0"/>
        <v>0</v>
      </c>
      <c r="K88" s="181" t="s">
        <v>5</v>
      </c>
      <c r="L88" s="42"/>
      <c r="M88" s="186" t="s">
        <v>5</v>
      </c>
      <c r="N88" s="187" t="s">
        <v>48</v>
      </c>
      <c r="O88" s="43"/>
      <c r="P88" s="188">
        <f t="shared" si="1"/>
        <v>0</v>
      </c>
      <c r="Q88" s="188">
        <v>0</v>
      </c>
      <c r="R88" s="188">
        <f t="shared" si="2"/>
        <v>0</v>
      </c>
      <c r="S88" s="188">
        <v>0</v>
      </c>
      <c r="T88" s="189">
        <f t="shared" si="3"/>
        <v>0</v>
      </c>
      <c r="AR88" s="24" t="s">
        <v>1072</v>
      </c>
      <c r="AT88" s="24" t="s">
        <v>218</v>
      </c>
      <c r="AU88" s="24" t="s">
        <v>85</v>
      </c>
      <c r="AY88" s="24" t="s">
        <v>216</v>
      </c>
      <c r="BE88" s="190">
        <f t="shared" si="4"/>
        <v>0</v>
      </c>
      <c r="BF88" s="190">
        <f t="shared" si="5"/>
        <v>0</v>
      </c>
      <c r="BG88" s="190">
        <f t="shared" si="6"/>
        <v>0</v>
      </c>
      <c r="BH88" s="190">
        <f t="shared" si="7"/>
        <v>0</v>
      </c>
      <c r="BI88" s="190">
        <f t="shared" si="8"/>
        <v>0</v>
      </c>
      <c r="BJ88" s="24" t="s">
        <v>85</v>
      </c>
      <c r="BK88" s="190">
        <f t="shared" si="9"/>
        <v>0</v>
      </c>
      <c r="BL88" s="24" t="s">
        <v>1072</v>
      </c>
      <c r="BM88" s="24" t="s">
        <v>1099</v>
      </c>
    </row>
    <row r="89" spans="2:65" s="1" customFormat="1" ht="22.5" customHeight="1">
      <c r="B89" s="178"/>
      <c r="C89" s="179" t="s">
        <v>270</v>
      </c>
      <c r="D89" s="179" t="s">
        <v>218</v>
      </c>
      <c r="E89" s="180" t="s">
        <v>1100</v>
      </c>
      <c r="F89" s="181" t="s">
        <v>1101</v>
      </c>
      <c r="G89" s="182" t="s">
        <v>221</v>
      </c>
      <c r="H89" s="183">
        <v>1</v>
      </c>
      <c r="I89" s="184"/>
      <c r="J89" s="185">
        <f t="shared" si="0"/>
        <v>0</v>
      </c>
      <c r="K89" s="181" t="s">
        <v>5</v>
      </c>
      <c r="L89" s="42"/>
      <c r="M89" s="186" t="s">
        <v>5</v>
      </c>
      <c r="N89" s="187" t="s">
        <v>48</v>
      </c>
      <c r="O89" s="43"/>
      <c r="P89" s="188">
        <f t="shared" si="1"/>
        <v>0</v>
      </c>
      <c r="Q89" s="188">
        <v>0</v>
      </c>
      <c r="R89" s="188">
        <f t="shared" si="2"/>
        <v>0</v>
      </c>
      <c r="S89" s="188">
        <v>0</v>
      </c>
      <c r="T89" s="189">
        <f t="shared" si="3"/>
        <v>0</v>
      </c>
      <c r="AR89" s="24" t="s">
        <v>1072</v>
      </c>
      <c r="AT89" s="24" t="s">
        <v>218</v>
      </c>
      <c r="AU89" s="24" t="s">
        <v>85</v>
      </c>
      <c r="AY89" s="24" t="s">
        <v>216</v>
      </c>
      <c r="BE89" s="190">
        <f t="shared" si="4"/>
        <v>0</v>
      </c>
      <c r="BF89" s="190">
        <f t="shared" si="5"/>
        <v>0</v>
      </c>
      <c r="BG89" s="190">
        <f t="shared" si="6"/>
        <v>0</v>
      </c>
      <c r="BH89" s="190">
        <f t="shared" si="7"/>
        <v>0</v>
      </c>
      <c r="BI89" s="190">
        <f t="shared" si="8"/>
        <v>0</v>
      </c>
      <c r="BJ89" s="24" t="s">
        <v>85</v>
      </c>
      <c r="BK89" s="190">
        <f t="shared" si="9"/>
        <v>0</v>
      </c>
      <c r="BL89" s="24" t="s">
        <v>1072</v>
      </c>
      <c r="BM89" s="24" t="s">
        <v>1102</v>
      </c>
    </row>
    <row r="90" spans="2:65" s="1" customFormat="1" ht="22.5" customHeight="1">
      <c r="B90" s="178"/>
      <c r="C90" s="179" t="s">
        <v>274</v>
      </c>
      <c r="D90" s="179" t="s">
        <v>218</v>
      </c>
      <c r="E90" s="180" t="s">
        <v>1103</v>
      </c>
      <c r="F90" s="181" t="s">
        <v>1104</v>
      </c>
      <c r="G90" s="182" t="s">
        <v>221</v>
      </c>
      <c r="H90" s="183">
        <v>1</v>
      </c>
      <c r="I90" s="184"/>
      <c r="J90" s="185">
        <f t="shared" si="0"/>
        <v>0</v>
      </c>
      <c r="K90" s="181" t="s">
        <v>5</v>
      </c>
      <c r="L90" s="42"/>
      <c r="M90" s="186" t="s">
        <v>5</v>
      </c>
      <c r="N90" s="187" t="s">
        <v>48</v>
      </c>
      <c r="O90" s="43"/>
      <c r="P90" s="188">
        <f t="shared" si="1"/>
        <v>0</v>
      </c>
      <c r="Q90" s="188">
        <v>0</v>
      </c>
      <c r="R90" s="188">
        <f t="shared" si="2"/>
        <v>0</v>
      </c>
      <c r="S90" s="188">
        <v>0</v>
      </c>
      <c r="T90" s="189">
        <f t="shared" si="3"/>
        <v>0</v>
      </c>
      <c r="AR90" s="24" t="s">
        <v>1072</v>
      </c>
      <c r="AT90" s="24" t="s">
        <v>218</v>
      </c>
      <c r="AU90" s="24" t="s">
        <v>85</v>
      </c>
      <c r="AY90" s="24" t="s">
        <v>216</v>
      </c>
      <c r="BE90" s="190">
        <f t="shared" si="4"/>
        <v>0</v>
      </c>
      <c r="BF90" s="190">
        <f t="shared" si="5"/>
        <v>0</v>
      </c>
      <c r="BG90" s="190">
        <f t="shared" si="6"/>
        <v>0</v>
      </c>
      <c r="BH90" s="190">
        <f t="shared" si="7"/>
        <v>0</v>
      </c>
      <c r="BI90" s="190">
        <f t="shared" si="8"/>
        <v>0</v>
      </c>
      <c r="BJ90" s="24" t="s">
        <v>85</v>
      </c>
      <c r="BK90" s="190">
        <f t="shared" si="9"/>
        <v>0</v>
      </c>
      <c r="BL90" s="24" t="s">
        <v>1072</v>
      </c>
      <c r="BM90" s="24" t="s">
        <v>1105</v>
      </c>
    </row>
    <row r="91" spans="2:65" s="1" customFormat="1" ht="22.5" customHeight="1">
      <c r="B91" s="178"/>
      <c r="C91" s="179" t="s">
        <v>278</v>
      </c>
      <c r="D91" s="179" t="s">
        <v>218</v>
      </c>
      <c r="E91" s="180" t="s">
        <v>1106</v>
      </c>
      <c r="F91" s="181" t="s">
        <v>1107</v>
      </c>
      <c r="G91" s="182" t="s">
        <v>221</v>
      </c>
      <c r="H91" s="183">
        <v>2</v>
      </c>
      <c r="I91" s="184"/>
      <c r="J91" s="185">
        <f t="shared" si="0"/>
        <v>0</v>
      </c>
      <c r="K91" s="181" t="s">
        <v>5</v>
      </c>
      <c r="L91" s="42"/>
      <c r="M91" s="186" t="s">
        <v>5</v>
      </c>
      <c r="N91" s="187" t="s">
        <v>48</v>
      </c>
      <c r="O91" s="43"/>
      <c r="P91" s="188">
        <f t="shared" si="1"/>
        <v>0</v>
      </c>
      <c r="Q91" s="188">
        <v>0</v>
      </c>
      <c r="R91" s="188">
        <f t="shared" si="2"/>
        <v>0</v>
      </c>
      <c r="S91" s="188">
        <v>0</v>
      </c>
      <c r="T91" s="189">
        <f t="shared" si="3"/>
        <v>0</v>
      </c>
      <c r="AR91" s="24" t="s">
        <v>1072</v>
      </c>
      <c r="AT91" s="24" t="s">
        <v>218</v>
      </c>
      <c r="AU91" s="24" t="s">
        <v>85</v>
      </c>
      <c r="AY91" s="24" t="s">
        <v>216</v>
      </c>
      <c r="BE91" s="190">
        <f t="shared" si="4"/>
        <v>0</v>
      </c>
      <c r="BF91" s="190">
        <f t="shared" si="5"/>
        <v>0</v>
      </c>
      <c r="BG91" s="190">
        <f t="shared" si="6"/>
        <v>0</v>
      </c>
      <c r="BH91" s="190">
        <f t="shared" si="7"/>
        <v>0</v>
      </c>
      <c r="BI91" s="190">
        <f t="shared" si="8"/>
        <v>0</v>
      </c>
      <c r="BJ91" s="24" t="s">
        <v>85</v>
      </c>
      <c r="BK91" s="190">
        <f t="shared" si="9"/>
        <v>0</v>
      </c>
      <c r="BL91" s="24" t="s">
        <v>1072</v>
      </c>
      <c r="BM91" s="24" t="s">
        <v>1108</v>
      </c>
    </row>
    <row r="92" spans="2:65" s="12" customFormat="1" ht="13.5">
      <c r="B92" s="200"/>
      <c r="D92" s="192" t="s">
        <v>224</v>
      </c>
      <c r="E92" s="209" t="s">
        <v>5</v>
      </c>
      <c r="F92" s="210" t="s">
        <v>1109</v>
      </c>
      <c r="H92" s="211">
        <v>2</v>
      </c>
      <c r="I92" s="205"/>
      <c r="L92" s="200"/>
      <c r="M92" s="245"/>
      <c r="N92" s="246"/>
      <c r="O92" s="246"/>
      <c r="P92" s="246"/>
      <c r="Q92" s="246"/>
      <c r="R92" s="246"/>
      <c r="S92" s="246"/>
      <c r="T92" s="247"/>
      <c r="AT92" s="209" t="s">
        <v>224</v>
      </c>
      <c r="AU92" s="209" t="s">
        <v>85</v>
      </c>
      <c r="AV92" s="12" t="s">
        <v>87</v>
      </c>
      <c r="AW92" s="12" t="s">
        <v>41</v>
      </c>
      <c r="AX92" s="12" t="s">
        <v>85</v>
      </c>
      <c r="AY92" s="209" t="s">
        <v>216</v>
      </c>
    </row>
    <row r="93" spans="2:65" s="1" customFormat="1" ht="6.95" customHeight="1">
      <c r="B93" s="57"/>
      <c r="C93" s="58"/>
      <c r="D93" s="58"/>
      <c r="E93" s="58"/>
      <c r="F93" s="58"/>
      <c r="G93" s="58"/>
      <c r="H93" s="58"/>
      <c r="I93" s="131"/>
      <c r="J93" s="58"/>
      <c r="K93" s="58"/>
      <c r="L93" s="42"/>
    </row>
  </sheetData>
  <autoFilter ref="C76:K92"/>
  <mergeCells count="9">
    <mergeCell ref="E67:H67"/>
    <mergeCell ref="E69:H69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48" customWidth="1"/>
    <col min="2" max="2" width="1.6640625" style="248" customWidth="1"/>
    <col min="3" max="4" width="5" style="248" customWidth="1"/>
    <col min="5" max="5" width="11.6640625" style="248" customWidth="1"/>
    <col min="6" max="6" width="9.1640625" style="248" customWidth="1"/>
    <col min="7" max="7" width="5" style="248" customWidth="1"/>
    <col min="8" max="8" width="77.83203125" style="248" customWidth="1"/>
    <col min="9" max="10" width="20" style="248" customWidth="1"/>
    <col min="11" max="11" width="1.6640625" style="248" customWidth="1"/>
  </cols>
  <sheetData>
    <row r="1" spans="2:11" ht="37.5" customHeight="1"/>
    <row r="2" spans="2:11" ht="7.5" customHeight="1">
      <c r="B2" s="249"/>
      <c r="C2" s="250"/>
      <c r="D2" s="250"/>
      <c r="E2" s="250"/>
      <c r="F2" s="250"/>
      <c r="G2" s="250"/>
      <c r="H2" s="250"/>
      <c r="I2" s="250"/>
      <c r="J2" s="250"/>
      <c r="K2" s="251"/>
    </row>
    <row r="3" spans="2:11" s="15" customFormat="1" ht="45" customHeight="1">
      <c r="B3" s="252"/>
      <c r="C3" s="374" t="s">
        <v>1110</v>
      </c>
      <c r="D3" s="374"/>
      <c r="E3" s="374"/>
      <c r="F3" s="374"/>
      <c r="G3" s="374"/>
      <c r="H3" s="374"/>
      <c r="I3" s="374"/>
      <c r="J3" s="374"/>
      <c r="K3" s="253"/>
    </row>
    <row r="4" spans="2:11" ht="25.5" customHeight="1">
      <c r="B4" s="254"/>
      <c r="C4" s="378" t="s">
        <v>1111</v>
      </c>
      <c r="D4" s="378"/>
      <c r="E4" s="378"/>
      <c r="F4" s="378"/>
      <c r="G4" s="378"/>
      <c r="H4" s="378"/>
      <c r="I4" s="378"/>
      <c r="J4" s="378"/>
      <c r="K4" s="255"/>
    </row>
    <row r="5" spans="2:11" ht="5.25" customHeight="1">
      <c r="B5" s="254"/>
      <c r="C5" s="256"/>
      <c r="D5" s="256"/>
      <c r="E5" s="256"/>
      <c r="F5" s="256"/>
      <c r="G5" s="256"/>
      <c r="H5" s="256"/>
      <c r="I5" s="256"/>
      <c r="J5" s="256"/>
      <c r="K5" s="255"/>
    </row>
    <row r="6" spans="2:11" ht="15" customHeight="1">
      <c r="B6" s="254"/>
      <c r="C6" s="377" t="s">
        <v>1112</v>
      </c>
      <c r="D6" s="377"/>
      <c r="E6" s="377"/>
      <c r="F6" s="377"/>
      <c r="G6" s="377"/>
      <c r="H6" s="377"/>
      <c r="I6" s="377"/>
      <c r="J6" s="377"/>
      <c r="K6" s="255"/>
    </row>
    <row r="7" spans="2:11" ht="15" customHeight="1">
      <c r="B7" s="258"/>
      <c r="C7" s="377" t="s">
        <v>1113</v>
      </c>
      <c r="D7" s="377"/>
      <c r="E7" s="377"/>
      <c r="F7" s="377"/>
      <c r="G7" s="377"/>
      <c r="H7" s="377"/>
      <c r="I7" s="377"/>
      <c r="J7" s="377"/>
      <c r="K7" s="255"/>
    </row>
    <row r="8" spans="2:11" ht="12.75" customHeight="1">
      <c r="B8" s="258"/>
      <c r="C8" s="257"/>
      <c r="D8" s="257"/>
      <c r="E8" s="257"/>
      <c r="F8" s="257"/>
      <c r="G8" s="257"/>
      <c r="H8" s="257"/>
      <c r="I8" s="257"/>
      <c r="J8" s="257"/>
      <c r="K8" s="255"/>
    </row>
    <row r="9" spans="2:11" ht="15" customHeight="1">
      <c r="B9" s="258"/>
      <c r="C9" s="377" t="s">
        <v>1114</v>
      </c>
      <c r="D9" s="377"/>
      <c r="E9" s="377"/>
      <c r="F9" s="377"/>
      <c r="G9" s="377"/>
      <c r="H9" s="377"/>
      <c r="I9" s="377"/>
      <c r="J9" s="377"/>
      <c r="K9" s="255"/>
    </row>
    <row r="10" spans="2:11" ht="15" customHeight="1">
      <c r="B10" s="258"/>
      <c r="C10" s="257"/>
      <c r="D10" s="377" t="s">
        <v>1115</v>
      </c>
      <c r="E10" s="377"/>
      <c r="F10" s="377"/>
      <c r="G10" s="377"/>
      <c r="H10" s="377"/>
      <c r="I10" s="377"/>
      <c r="J10" s="377"/>
      <c r="K10" s="255"/>
    </row>
    <row r="11" spans="2:11" ht="15" customHeight="1">
      <c r="B11" s="258"/>
      <c r="C11" s="259"/>
      <c r="D11" s="377" t="s">
        <v>1116</v>
      </c>
      <c r="E11" s="377"/>
      <c r="F11" s="377"/>
      <c r="G11" s="377"/>
      <c r="H11" s="377"/>
      <c r="I11" s="377"/>
      <c r="J11" s="377"/>
      <c r="K11" s="255"/>
    </row>
    <row r="12" spans="2:11" ht="12.75" customHeight="1">
      <c r="B12" s="258"/>
      <c r="C12" s="259"/>
      <c r="D12" s="259"/>
      <c r="E12" s="259"/>
      <c r="F12" s="259"/>
      <c r="G12" s="259"/>
      <c r="H12" s="259"/>
      <c r="I12" s="259"/>
      <c r="J12" s="259"/>
      <c r="K12" s="255"/>
    </row>
    <row r="13" spans="2:11" ht="15" customHeight="1">
      <c r="B13" s="258"/>
      <c r="C13" s="259"/>
      <c r="D13" s="377" t="s">
        <v>1117</v>
      </c>
      <c r="E13" s="377"/>
      <c r="F13" s="377"/>
      <c r="G13" s="377"/>
      <c r="H13" s="377"/>
      <c r="I13" s="377"/>
      <c r="J13" s="377"/>
      <c r="K13" s="255"/>
    </row>
    <row r="14" spans="2:11" ht="15" customHeight="1">
      <c r="B14" s="258"/>
      <c r="C14" s="259"/>
      <c r="D14" s="377" t="s">
        <v>1118</v>
      </c>
      <c r="E14" s="377"/>
      <c r="F14" s="377"/>
      <c r="G14" s="377"/>
      <c r="H14" s="377"/>
      <c r="I14" s="377"/>
      <c r="J14" s="377"/>
      <c r="K14" s="255"/>
    </row>
    <row r="15" spans="2:11" ht="15" customHeight="1">
      <c r="B15" s="258"/>
      <c r="C15" s="259"/>
      <c r="D15" s="377" t="s">
        <v>1119</v>
      </c>
      <c r="E15" s="377"/>
      <c r="F15" s="377"/>
      <c r="G15" s="377"/>
      <c r="H15" s="377"/>
      <c r="I15" s="377"/>
      <c r="J15" s="377"/>
      <c r="K15" s="255"/>
    </row>
    <row r="16" spans="2:11" ht="15" customHeight="1">
      <c r="B16" s="258"/>
      <c r="C16" s="259"/>
      <c r="D16" s="259"/>
      <c r="E16" s="260" t="s">
        <v>84</v>
      </c>
      <c r="F16" s="377" t="s">
        <v>1120</v>
      </c>
      <c r="G16" s="377"/>
      <c r="H16" s="377"/>
      <c r="I16" s="377"/>
      <c r="J16" s="377"/>
      <c r="K16" s="255"/>
    </row>
    <row r="17" spans="2:11" ht="15" customHeight="1">
      <c r="B17" s="258"/>
      <c r="C17" s="259"/>
      <c r="D17" s="259"/>
      <c r="E17" s="260" t="s">
        <v>1121</v>
      </c>
      <c r="F17" s="377" t="s">
        <v>1122</v>
      </c>
      <c r="G17" s="377"/>
      <c r="H17" s="377"/>
      <c r="I17" s="377"/>
      <c r="J17" s="377"/>
      <c r="K17" s="255"/>
    </row>
    <row r="18" spans="2:11" ht="15" customHeight="1">
      <c r="B18" s="258"/>
      <c r="C18" s="259"/>
      <c r="D18" s="259"/>
      <c r="E18" s="260" t="s">
        <v>1123</v>
      </c>
      <c r="F18" s="377" t="s">
        <v>1124</v>
      </c>
      <c r="G18" s="377"/>
      <c r="H18" s="377"/>
      <c r="I18" s="377"/>
      <c r="J18" s="377"/>
      <c r="K18" s="255"/>
    </row>
    <row r="19" spans="2:11" ht="15" customHeight="1">
      <c r="B19" s="258"/>
      <c r="C19" s="259"/>
      <c r="D19" s="259"/>
      <c r="E19" s="260" t="s">
        <v>1125</v>
      </c>
      <c r="F19" s="377" t="s">
        <v>1126</v>
      </c>
      <c r="G19" s="377"/>
      <c r="H19" s="377"/>
      <c r="I19" s="377"/>
      <c r="J19" s="377"/>
      <c r="K19" s="255"/>
    </row>
    <row r="20" spans="2:11" ht="15" customHeight="1">
      <c r="B20" s="258"/>
      <c r="C20" s="259"/>
      <c r="D20" s="259"/>
      <c r="E20" s="260" t="s">
        <v>1127</v>
      </c>
      <c r="F20" s="377" t="s">
        <v>1128</v>
      </c>
      <c r="G20" s="377"/>
      <c r="H20" s="377"/>
      <c r="I20" s="377"/>
      <c r="J20" s="377"/>
      <c r="K20" s="255"/>
    </row>
    <row r="21" spans="2:11" ht="15" customHeight="1">
      <c r="B21" s="258"/>
      <c r="C21" s="259"/>
      <c r="D21" s="259"/>
      <c r="E21" s="260" t="s">
        <v>1129</v>
      </c>
      <c r="F21" s="377" t="s">
        <v>1130</v>
      </c>
      <c r="G21" s="377"/>
      <c r="H21" s="377"/>
      <c r="I21" s="377"/>
      <c r="J21" s="377"/>
      <c r="K21" s="255"/>
    </row>
    <row r="22" spans="2:11" ht="12.75" customHeight="1">
      <c r="B22" s="258"/>
      <c r="C22" s="259"/>
      <c r="D22" s="259"/>
      <c r="E22" s="259"/>
      <c r="F22" s="259"/>
      <c r="G22" s="259"/>
      <c r="H22" s="259"/>
      <c r="I22" s="259"/>
      <c r="J22" s="259"/>
      <c r="K22" s="255"/>
    </row>
    <row r="23" spans="2:11" ht="15" customHeight="1">
      <c r="B23" s="258"/>
      <c r="C23" s="377" t="s">
        <v>1131</v>
      </c>
      <c r="D23" s="377"/>
      <c r="E23" s="377"/>
      <c r="F23" s="377"/>
      <c r="G23" s="377"/>
      <c r="H23" s="377"/>
      <c r="I23" s="377"/>
      <c r="J23" s="377"/>
      <c r="K23" s="255"/>
    </row>
    <row r="24" spans="2:11" ht="15" customHeight="1">
      <c r="B24" s="258"/>
      <c r="C24" s="377" t="s">
        <v>1132</v>
      </c>
      <c r="D24" s="377"/>
      <c r="E24" s="377"/>
      <c r="F24" s="377"/>
      <c r="G24" s="377"/>
      <c r="H24" s="377"/>
      <c r="I24" s="377"/>
      <c r="J24" s="377"/>
      <c r="K24" s="255"/>
    </row>
    <row r="25" spans="2:11" ht="15" customHeight="1">
      <c r="B25" s="258"/>
      <c r="C25" s="257"/>
      <c r="D25" s="377" t="s">
        <v>1133</v>
      </c>
      <c r="E25" s="377"/>
      <c r="F25" s="377"/>
      <c r="G25" s="377"/>
      <c r="H25" s="377"/>
      <c r="I25" s="377"/>
      <c r="J25" s="377"/>
      <c r="K25" s="255"/>
    </row>
    <row r="26" spans="2:11" ht="15" customHeight="1">
      <c r="B26" s="258"/>
      <c r="C26" s="259"/>
      <c r="D26" s="377" t="s">
        <v>1134</v>
      </c>
      <c r="E26" s="377"/>
      <c r="F26" s="377"/>
      <c r="G26" s="377"/>
      <c r="H26" s="377"/>
      <c r="I26" s="377"/>
      <c r="J26" s="377"/>
      <c r="K26" s="255"/>
    </row>
    <row r="27" spans="2:11" ht="12.75" customHeight="1">
      <c r="B27" s="258"/>
      <c r="C27" s="259"/>
      <c r="D27" s="259"/>
      <c r="E27" s="259"/>
      <c r="F27" s="259"/>
      <c r="G27" s="259"/>
      <c r="H27" s="259"/>
      <c r="I27" s="259"/>
      <c r="J27" s="259"/>
      <c r="K27" s="255"/>
    </row>
    <row r="28" spans="2:11" ht="15" customHeight="1">
      <c r="B28" s="258"/>
      <c r="C28" s="259"/>
      <c r="D28" s="377" t="s">
        <v>1135</v>
      </c>
      <c r="E28" s="377"/>
      <c r="F28" s="377"/>
      <c r="G28" s="377"/>
      <c r="H28" s="377"/>
      <c r="I28" s="377"/>
      <c r="J28" s="377"/>
      <c r="K28" s="255"/>
    </row>
    <row r="29" spans="2:11" ht="15" customHeight="1">
      <c r="B29" s="258"/>
      <c r="C29" s="259"/>
      <c r="D29" s="377" t="s">
        <v>1136</v>
      </c>
      <c r="E29" s="377"/>
      <c r="F29" s="377"/>
      <c r="G29" s="377"/>
      <c r="H29" s="377"/>
      <c r="I29" s="377"/>
      <c r="J29" s="377"/>
      <c r="K29" s="255"/>
    </row>
    <row r="30" spans="2:11" ht="12.75" customHeight="1">
      <c r="B30" s="258"/>
      <c r="C30" s="259"/>
      <c r="D30" s="259"/>
      <c r="E30" s="259"/>
      <c r="F30" s="259"/>
      <c r="G30" s="259"/>
      <c r="H30" s="259"/>
      <c r="I30" s="259"/>
      <c r="J30" s="259"/>
      <c r="K30" s="255"/>
    </row>
    <row r="31" spans="2:11" ht="15" customHeight="1">
      <c r="B31" s="258"/>
      <c r="C31" s="259"/>
      <c r="D31" s="377" t="s">
        <v>1137</v>
      </c>
      <c r="E31" s="377"/>
      <c r="F31" s="377"/>
      <c r="G31" s="377"/>
      <c r="H31" s="377"/>
      <c r="I31" s="377"/>
      <c r="J31" s="377"/>
      <c r="K31" s="255"/>
    </row>
    <row r="32" spans="2:11" ht="15" customHeight="1">
      <c r="B32" s="258"/>
      <c r="C32" s="259"/>
      <c r="D32" s="377" t="s">
        <v>1138</v>
      </c>
      <c r="E32" s="377"/>
      <c r="F32" s="377"/>
      <c r="G32" s="377"/>
      <c r="H32" s="377"/>
      <c r="I32" s="377"/>
      <c r="J32" s="377"/>
      <c r="K32" s="255"/>
    </row>
    <row r="33" spans="2:11" ht="15" customHeight="1">
      <c r="B33" s="258"/>
      <c r="C33" s="259"/>
      <c r="D33" s="377" t="s">
        <v>1139</v>
      </c>
      <c r="E33" s="377"/>
      <c r="F33" s="377"/>
      <c r="G33" s="377"/>
      <c r="H33" s="377"/>
      <c r="I33" s="377"/>
      <c r="J33" s="377"/>
      <c r="K33" s="255"/>
    </row>
    <row r="34" spans="2:11" ht="15" customHeight="1">
      <c r="B34" s="258"/>
      <c r="C34" s="259"/>
      <c r="D34" s="257"/>
      <c r="E34" s="261" t="s">
        <v>201</v>
      </c>
      <c r="F34" s="257"/>
      <c r="G34" s="377" t="s">
        <v>1140</v>
      </c>
      <c r="H34" s="377"/>
      <c r="I34" s="377"/>
      <c r="J34" s="377"/>
      <c r="K34" s="255"/>
    </row>
    <row r="35" spans="2:11" ht="30.75" customHeight="1">
      <c r="B35" s="258"/>
      <c r="C35" s="259"/>
      <c r="D35" s="257"/>
      <c r="E35" s="261" t="s">
        <v>1141</v>
      </c>
      <c r="F35" s="257"/>
      <c r="G35" s="377" t="s">
        <v>1142</v>
      </c>
      <c r="H35" s="377"/>
      <c r="I35" s="377"/>
      <c r="J35" s="377"/>
      <c r="K35" s="255"/>
    </row>
    <row r="36" spans="2:11" ht="15" customHeight="1">
      <c r="B36" s="258"/>
      <c r="C36" s="259"/>
      <c r="D36" s="257"/>
      <c r="E36" s="261" t="s">
        <v>58</v>
      </c>
      <c r="F36" s="257"/>
      <c r="G36" s="377" t="s">
        <v>1143</v>
      </c>
      <c r="H36" s="377"/>
      <c r="I36" s="377"/>
      <c r="J36" s="377"/>
      <c r="K36" s="255"/>
    </row>
    <row r="37" spans="2:11" ht="15" customHeight="1">
      <c r="B37" s="258"/>
      <c r="C37" s="259"/>
      <c r="D37" s="257"/>
      <c r="E37" s="261" t="s">
        <v>202</v>
      </c>
      <c r="F37" s="257"/>
      <c r="G37" s="377" t="s">
        <v>1144</v>
      </c>
      <c r="H37" s="377"/>
      <c r="I37" s="377"/>
      <c r="J37" s="377"/>
      <c r="K37" s="255"/>
    </row>
    <row r="38" spans="2:11" ht="15" customHeight="1">
      <c r="B38" s="258"/>
      <c r="C38" s="259"/>
      <c r="D38" s="257"/>
      <c r="E38" s="261" t="s">
        <v>203</v>
      </c>
      <c r="F38" s="257"/>
      <c r="G38" s="377" t="s">
        <v>1145</v>
      </c>
      <c r="H38" s="377"/>
      <c r="I38" s="377"/>
      <c r="J38" s="377"/>
      <c r="K38" s="255"/>
    </row>
    <row r="39" spans="2:11" ht="15" customHeight="1">
      <c r="B39" s="258"/>
      <c r="C39" s="259"/>
      <c r="D39" s="257"/>
      <c r="E39" s="261" t="s">
        <v>204</v>
      </c>
      <c r="F39" s="257"/>
      <c r="G39" s="377" t="s">
        <v>1146</v>
      </c>
      <c r="H39" s="377"/>
      <c r="I39" s="377"/>
      <c r="J39" s="377"/>
      <c r="K39" s="255"/>
    </row>
    <row r="40" spans="2:11" ht="15" customHeight="1">
      <c r="B40" s="258"/>
      <c r="C40" s="259"/>
      <c r="D40" s="257"/>
      <c r="E40" s="261" t="s">
        <v>1147</v>
      </c>
      <c r="F40" s="257"/>
      <c r="G40" s="377" t="s">
        <v>1148</v>
      </c>
      <c r="H40" s="377"/>
      <c r="I40" s="377"/>
      <c r="J40" s="377"/>
      <c r="K40" s="255"/>
    </row>
    <row r="41" spans="2:11" ht="15" customHeight="1">
      <c r="B41" s="258"/>
      <c r="C41" s="259"/>
      <c r="D41" s="257"/>
      <c r="E41" s="261"/>
      <c r="F41" s="257"/>
      <c r="G41" s="377" t="s">
        <v>1149</v>
      </c>
      <c r="H41" s="377"/>
      <c r="I41" s="377"/>
      <c r="J41" s="377"/>
      <c r="K41" s="255"/>
    </row>
    <row r="42" spans="2:11" ht="15" customHeight="1">
      <c r="B42" s="258"/>
      <c r="C42" s="259"/>
      <c r="D42" s="257"/>
      <c r="E42" s="261" t="s">
        <v>1150</v>
      </c>
      <c r="F42" s="257"/>
      <c r="G42" s="377" t="s">
        <v>1151</v>
      </c>
      <c r="H42" s="377"/>
      <c r="I42" s="377"/>
      <c r="J42" s="377"/>
      <c r="K42" s="255"/>
    </row>
    <row r="43" spans="2:11" ht="15" customHeight="1">
      <c r="B43" s="258"/>
      <c r="C43" s="259"/>
      <c r="D43" s="257"/>
      <c r="E43" s="261" t="s">
        <v>206</v>
      </c>
      <c r="F43" s="257"/>
      <c r="G43" s="377" t="s">
        <v>1152</v>
      </c>
      <c r="H43" s="377"/>
      <c r="I43" s="377"/>
      <c r="J43" s="377"/>
      <c r="K43" s="255"/>
    </row>
    <row r="44" spans="2:11" ht="12.75" customHeight="1">
      <c r="B44" s="258"/>
      <c r="C44" s="259"/>
      <c r="D44" s="257"/>
      <c r="E44" s="257"/>
      <c r="F44" s="257"/>
      <c r="G44" s="257"/>
      <c r="H44" s="257"/>
      <c r="I44" s="257"/>
      <c r="J44" s="257"/>
      <c r="K44" s="255"/>
    </row>
    <row r="45" spans="2:11" ht="15" customHeight="1">
      <c r="B45" s="258"/>
      <c r="C45" s="259"/>
      <c r="D45" s="377" t="s">
        <v>1153</v>
      </c>
      <c r="E45" s="377"/>
      <c r="F45" s="377"/>
      <c r="G45" s="377"/>
      <c r="H45" s="377"/>
      <c r="I45" s="377"/>
      <c r="J45" s="377"/>
      <c r="K45" s="255"/>
    </row>
    <row r="46" spans="2:11" ht="15" customHeight="1">
      <c r="B46" s="258"/>
      <c r="C46" s="259"/>
      <c r="D46" s="259"/>
      <c r="E46" s="377" t="s">
        <v>1154</v>
      </c>
      <c r="F46" s="377"/>
      <c r="G46" s="377"/>
      <c r="H46" s="377"/>
      <c r="I46" s="377"/>
      <c r="J46" s="377"/>
      <c r="K46" s="255"/>
    </row>
    <row r="47" spans="2:11" ht="15" customHeight="1">
      <c r="B47" s="258"/>
      <c r="C47" s="259"/>
      <c r="D47" s="259"/>
      <c r="E47" s="377" t="s">
        <v>1155</v>
      </c>
      <c r="F47" s="377"/>
      <c r="G47" s="377"/>
      <c r="H47" s="377"/>
      <c r="I47" s="377"/>
      <c r="J47" s="377"/>
      <c r="K47" s="255"/>
    </row>
    <row r="48" spans="2:11" ht="15" customHeight="1">
      <c r="B48" s="258"/>
      <c r="C48" s="259"/>
      <c r="D48" s="259"/>
      <c r="E48" s="377" t="s">
        <v>1156</v>
      </c>
      <c r="F48" s="377"/>
      <c r="G48" s="377"/>
      <c r="H48" s="377"/>
      <c r="I48" s="377"/>
      <c r="J48" s="377"/>
      <c r="K48" s="255"/>
    </row>
    <row r="49" spans="2:11" ht="15" customHeight="1">
      <c r="B49" s="258"/>
      <c r="C49" s="259"/>
      <c r="D49" s="377" t="s">
        <v>1157</v>
      </c>
      <c r="E49" s="377"/>
      <c r="F49" s="377"/>
      <c r="G49" s="377"/>
      <c r="H49" s="377"/>
      <c r="I49" s="377"/>
      <c r="J49" s="377"/>
      <c r="K49" s="255"/>
    </row>
    <row r="50" spans="2:11" ht="25.5" customHeight="1">
      <c r="B50" s="254"/>
      <c r="C50" s="378" t="s">
        <v>1158</v>
      </c>
      <c r="D50" s="378"/>
      <c r="E50" s="378"/>
      <c r="F50" s="378"/>
      <c r="G50" s="378"/>
      <c r="H50" s="378"/>
      <c r="I50" s="378"/>
      <c r="J50" s="378"/>
      <c r="K50" s="255"/>
    </row>
    <row r="51" spans="2:11" ht="5.25" customHeight="1">
      <c r="B51" s="254"/>
      <c r="C51" s="256"/>
      <c r="D51" s="256"/>
      <c r="E51" s="256"/>
      <c r="F51" s="256"/>
      <c r="G51" s="256"/>
      <c r="H51" s="256"/>
      <c r="I51" s="256"/>
      <c r="J51" s="256"/>
      <c r="K51" s="255"/>
    </row>
    <row r="52" spans="2:11" ht="15" customHeight="1">
      <c r="B52" s="254"/>
      <c r="C52" s="377" t="s">
        <v>1159</v>
      </c>
      <c r="D52" s="377"/>
      <c r="E52" s="377"/>
      <c r="F52" s="377"/>
      <c r="G52" s="377"/>
      <c r="H52" s="377"/>
      <c r="I52" s="377"/>
      <c r="J52" s="377"/>
      <c r="K52" s="255"/>
    </row>
    <row r="53" spans="2:11" ht="15" customHeight="1">
      <c r="B53" s="254"/>
      <c r="C53" s="377" t="s">
        <v>1160</v>
      </c>
      <c r="D53" s="377"/>
      <c r="E53" s="377"/>
      <c r="F53" s="377"/>
      <c r="G53" s="377"/>
      <c r="H53" s="377"/>
      <c r="I53" s="377"/>
      <c r="J53" s="377"/>
      <c r="K53" s="255"/>
    </row>
    <row r="54" spans="2:11" ht="12.75" customHeight="1">
      <c r="B54" s="254"/>
      <c r="C54" s="257"/>
      <c r="D54" s="257"/>
      <c r="E54" s="257"/>
      <c r="F54" s="257"/>
      <c r="G54" s="257"/>
      <c r="H54" s="257"/>
      <c r="I54" s="257"/>
      <c r="J54" s="257"/>
      <c r="K54" s="255"/>
    </row>
    <row r="55" spans="2:11" ht="15" customHeight="1">
      <c r="B55" s="254"/>
      <c r="C55" s="377" t="s">
        <v>1161</v>
      </c>
      <c r="D55" s="377"/>
      <c r="E55" s="377"/>
      <c r="F55" s="377"/>
      <c r="G55" s="377"/>
      <c r="H55" s="377"/>
      <c r="I55" s="377"/>
      <c r="J55" s="377"/>
      <c r="K55" s="255"/>
    </row>
    <row r="56" spans="2:11" ht="15" customHeight="1">
      <c r="B56" s="254"/>
      <c r="C56" s="259"/>
      <c r="D56" s="377" t="s">
        <v>1162</v>
      </c>
      <c r="E56" s="377"/>
      <c r="F56" s="377"/>
      <c r="G56" s="377"/>
      <c r="H56" s="377"/>
      <c r="I56" s="377"/>
      <c r="J56" s="377"/>
      <c r="K56" s="255"/>
    </row>
    <row r="57" spans="2:11" ht="15" customHeight="1">
      <c r="B57" s="254"/>
      <c r="C57" s="259"/>
      <c r="D57" s="377" t="s">
        <v>1163</v>
      </c>
      <c r="E57" s="377"/>
      <c r="F57" s="377"/>
      <c r="G57" s="377"/>
      <c r="H57" s="377"/>
      <c r="I57" s="377"/>
      <c r="J57" s="377"/>
      <c r="K57" s="255"/>
    </row>
    <row r="58" spans="2:11" ht="15" customHeight="1">
      <c r="B58" s="254"/>
      <c r="C58" s="259"/>
      <c r="D58" s="377" t="s">
        <v>1164</v>
      </c>
      <c r="E58" s="377"/>
      <c r="F58" s="377"/>
      <c r="G58" s="377"/>
      <c r="H58" s="377"/>
      <c r="I58" s="377"/>
      <c r="J58" s="377"/>
      <c r="K58" s="255"/>
    </row>
    <row r="59" spans="2:11" ht="15" customHeight="1">
      <c r="B59" s="254"/>
      <c r="C59" s="259"/>
      <c r="D59" s="377" t="s">
        <v>1165</v>
      </c>
      <c r="E59" s="377"/>
      <c r="F59" s="377"/>
      <c r="G59" s="377"/>
      <c r="H59" s="377"/>
      <c r="I59" s="377"/>
      <c r="J59" s="377"/>
      <c r="K59" s="255"/>
    </row>
    <row r="60" spans="2:11" ht="15" customHeight="1">
      <c r="B60" s="254"/>
      <c r="C60" s="259"/>
      <c r="D60" s="376" t="s">
        <v>1166</v>
      </c>
      <c r="E60" s="376"/>
      <c r="F60" s="376"/>
      <c r="G60" s="376"/>
      <c r="H60" s="376"/>
      <c r="I60" s="376"/>
      <c r="J60" s="376"/>
      <c r="K60" s="255"/>
    </row>
    <row r="61" spans="2:11" ht="15" customHeight="1">
      <c r="B61" s="254"/>
      <c r="C61" s="259"/>
      <c r="D61" s="377" t="s">
        <v>1167</v>
      </c>
      <c r="E61" s="377"/>
      <c r="F61" s="377"/>
      <c r="G61" s="377"/>
      <c r="H61" s="377"/>
      <c r="I61" s="377"/>
      <c r="J61" s="377"/>
      <c r="K61" s="255"/>
    </row>
    <row r="62" spans="2:11" ht="12.75" customHeight="1">
      <c r="B62" s="254"/>
      <c r="C62" s="259"/>
      <c r="D62" s="259"/>
      <c r="E62" s="262"/>
      <c r="F62" s="259"/>
      <c r="G62" s="259"/>
      <c r="H62" s="259"/>
      <c r="I62" s="259"/>
      <c r="J62" s="259"/>
      <c r="K62" s="255"/>
    </row>
    <row r="63" spans="2:11" ht="15" customHeight="1">
      <c r="B63" s="254"/>
      <c r="C63" s="259"/>
      <c r="D63" s="377" t="s">
        <v>1168</v>
      </c>
      <c r="E63" s="377"/>
      <c r="F63" s="377"/>
      <c r="G63" s="377"/>
      <c r="H63" s="377"/>
      <c r="I63" s="377"/>
      <c r="J63" s="377"/>
      <c r="K63" s="255"/>
    </row>
    <row r="64" spans="2:11" ht="15" customHeight="1">
      <c r="B64" s="254"/>
      <c r="C64" s="259"/>
      <c r="D64" s="376" t="s">
        <v>1169</v>
      </c>
      <c r="E64" s="376"/>
      <c r="F64" s="376"/>
      <c r="G64" s="376"/>
      <c r="H64" s="376"/>
      <c r="I64" s="376"/>
      <c r="J64" s="376"/>
      <c r="K64" s="255"/>
    </row>
    <row r="65" spans="2:11" ht="15" customHeight="1">
      <c r="B65" s="254"/>
      <c r="C65" s="259"/>
      <c r="D65" s="377" t="s">
        <v>1170</v>
      </c>
      <c r="E65" s="377"/>
      <c r="F65" s="377"/>
      <c r="G65" s="377"/>
      <c r="H65" s="377"/>
      <c r="I65" s="377"/>
      <c r="J65" s="377"/>
      <c r="K65" s="255"/>
    </row>
    <row r="66" spans="2:11" ht="15" customHeight="1">
      <c r="B66" s="254"/>
      <c r="C66" s="259"/>
      <c r="D66" s="377" t="s">
        <v>1171</v>
      </c>
      <c r="E66" s="377"/>
      <c r="F66" s="377"/>
      <c r="G66" s="377"/>
      <c r="H66" s="377"/>
      <c r="I66" s="377"/>
      <c r="J66" s="377"/>
      <c r="K66" s="255"/>
    </row>
    <row r="67" spans="2:11" ht="15" customHeight="1">
      <c r="B67" s="254"/>
      <c r="C67" s="259"/>
      <c r="D67" s="377" t="s">
        <v>1172</v>
      </c>
      <c r="E67" s="377"/>
      <c r="F67" s="377"/>
      <c r="G67" s="377"/>
      <c r="H67" s="377"/>
      <c r="I67" s="377"/>
      <c r="J67" s="377"/>
      <c r="K67" s="255"/>
    </row>
    <row r="68" spans="2:11" ht="15" customHeight="1">
      <c r="B68" s="254"/>
      <c r="C68" s="259"/>
      <c r="D68" s="377" t="s">
        <v>1173</v>
      </c>
      <c r="E68" s="377"/>
      <c r="F68" s="377"/>
      <c r="G68" s="377"/>
      <c r="H68" s="377"/>
      <c r="I68" s="377"/>
      <c r="J68" s="377"/>
      <c r="K68" s="255"/>
    </row>
    <row r="69" spans="2:11" ht="12.75" customHeight="1">
      <c r="B69" s="263"/>
      <c r="C69" s="264"/>
      <c r="D69" s="264"/>
      <c r="E69" s="264"/>
      <c r="F69" s="264"/>
      <c r="G69" s="264"/>
      <c r="H69" s="264"/>
      <c r="I69" s="264"/>
      <c r="J69" s="264"/>
      <c r="K69" s="265"/>
    </row>
    <row r="70" spans="2:11" ht="18.75" customHeight="1">
      <c r="B70" s="266"/>
      <c r="C70" s="266"/>
      <c r="D70" s="266"/>
      <c r="E70" s="266"/>
      <c r="F70" s="266"/>
      <c r="G70" s="266"/>
      <c r="H70" s="266"/>
      <c r="I70" s="266"/>
      <c r="J70" s="266"/>
      <c r="K70" s="267"/>
    </row>
    <row r="71" spans="2:11" ht="18.75" customHeight="1">
      <c r="B71" s="267"/>
      <c r="C71" s="267"/>
      <c r="D71" s="267"/>
      <c r="E71" s="267"/>
      <c r="F71" s="267"/>
      <c r="G71" s="267"/>
      <c r="H71" s="267"/>
      <c r="I71" s="267"/>
      <c r="J71" s="267"/>
      <c r="K71" s="267"/>
    </row>
    <row r="72" spans="2:11" ht="7.5" customHeight="1">
      <c r="B72" s="268"/>
      <c r="C72" s="269"/>
      <c r="D72" s="269"/>
      <c r="E72" s="269"/>
      <c r="F72" s="269"/>
      <c r="G72" s="269"/>
      <c r="H72" s="269"/>
      <c r="I72" s="269"/>
      <c r="J72" s="269"/>
      <c r="K72" s="270"/>
    </row>
    <row r="73" spans="2:11" ht="45" customHeight="1">
      <c r="B73" s="271"/>
      <c r="C73" s="375" t="s">
        <v>100</v>
      </c>
      <c r="D73" s="375"/>
      <c r="E73" s="375"/>
      <c r="F73" s="375"/>
      <c r="G73" s="375"/>
      <c r="H73" s="375"/>
      <c r="I73" s="375"/>
      <c r="J73" s="375"/>
      <c r="K73" s="272"/>
    </row>
    <row r="74" spans="2:11" ht="17.25" customHeight="1">
      <c r="B74" s="271"/>
      <c r="C74" s="273" t="s">
        <v>1174</v>
      </c>
      <c r="D74" s="273"/>
      <c r="E74" s="273"/>
      <c r="F74" s="273" t="s">
        <v>1175</v>
      </c>
      <c r="G74" s="274"/>
      <c r="H74" s="273" t="s">
        <v>202</v>
      </c>
      <c r="I74" s="273" t="s">
        <v>62</v>
      </c>
      <c r="J74" s="273" t="s">
        <v>1176</v>
      </c>
      <c r="K74" s="272"/>
    </row>
    <row r="75" spans="2:11" ht="17.25" customHeight="1">
      <c r="B75" s="271"/>
      <c r="C75" s="275" t="s">
        <v>1177</v>
      </c>
      <c r="D75" s="275"/>
      <c r="E75" s="275"/>
      <c r="F75" s="276" t="s">
        <v>1178</v>
      </c>
      <c r="G75" s="277"/>
      <c r="H75" s="275"/>
      <c r="I75" s="275"/>
      <c r="J75" s="275" t="s">
        <v>1179</v>
      </c>
      <c r="K75" s="272"/>
    </row>
    <row r="76" spans="2:11" ht="5.25" customHeight="1">
      <c r="B76" s="271"/>
      <c r="C76" s="278"/>
      <c r="D76" s="278"/>
      <c r="E76" s="278"/>
      <c r="F76" s="278"/>
      <c r="G76" s="279"/>
      <c r="H76" s="278"/>
      <c r="I76" s="278"/>
      <c r="J76" s="278"/>
      <c r="K76" s="272"/>
    </row>
    <row r="77" spans="2:11" ht="15" customHeight="1">
      <c r="B77" s="271"/>
      <c r="C77" s="261" t="s">
        <v>58</v>
      </c>
      <c r="D77" s="278"/>
      <c r="E77" s="278"/>
      <c r="F77" s="280" t="s">
        <v>1180</v>
      </c>
      <c r="G77" s="279"/>
      <c r="H77" s="261" t="s">
        <v>1181</v>
      </c>
      <c r="I77" s="261" t="s">
        <v>1182</v>
      </c>
      <c r="J77" s="261">
        <v>20</v>
      </c>
      <c r="K77" s="272"/>
    </row>
    <row r="78" spans="2:11" ht="15" customHeight="1">
      <c r="B78" s="271"/>
      <c r="C78" s="261" t="s">
        <v>1183</v>
      </c>
      <c r="D78" s="261"/>
      <c r="E78" s="261"/>
      <c r="F78" s="280" t="s">
        <v>1180</v>
      </c>
      <c r="G78" s="279"/>
      <c r="H78" s="261" t="s">
        <v>1184</v>
      </c>
      <c r="I78" s="261" t="s">
        <v>1182</v>
      </c>
      <c r="J78" s="261">
        <v>120</v>
      </c>
      <c r="K78" s="272"/>
    </row>
    <row r="79" spans="2:11" ht="15" customHeight="1">
      <c r="B79" s="281"/>
      <c r="C79" s="261" t="s">
        <v>1185</v>
      </c>
      <c r="D79" s="261"/>
      <c r="E79" s="261"/>
      <c r="F79" s="280" t="s">
        <v>1186</v>
      </c>
      <c r="G79" s="279"/>
      <c r="H79" s="261" t="s">
        <v>1187</v>
      </c>
      <c r="I79" s="261" t="s">
        <v>1182</v>
      </c>
      <c r="J79" s="261">
        <v>50</v>
      </c>
      <c r="K79" s="272"/>
    </row>
    <row r="80" spans="2:11" ht="15" customHeight="1">
      <c r="B80" s="281"/>
      <c r="C80" s="261" t="s">
        <v>1188</v>
      </c>
      <c r="D80" s="261"/>
      <c r="E80" s="261"/>
      <c r="F80" s="280" t="s">
        <v>1180</v>
      </c>
      <c r="G80" s="279"/>
      <c r="H80" s="261" t="s">
        <v>1189</v>
      </c>
      <c r="I80" s="261" t="s">
        <v>1190</v>
      </c>
      <c r="J80" s="261"/>
      <c r="K80" s="272"/>
    </row>
    <row r="81" spans="2:11" ht="15" customHeight="1">
      <c r="B81" s="281"/>
      <c r="C81" s="282" t="s">
        <v>1191</v>
      </c>
      <c r="D81" s="282"/>
      <c r="E81" s="282"/>
      <c r="F81" s="283" t="s">
        <v>1186</v>
      </c>
      <c r="G81" s="282"/>
      <c r="H81" s="282" t="s">
        <v>1192</v>
      </c>
      <c r="I81" s="282" t="s">
        <v>1182</v>
      </c>
      <c r="J81" s="282">
        <v>15</v>
      </c>
      <c r="K81" s="272"/>
    </row>
    <row r="82" spans="2:11" ht="15" customHeight="1">
      <c r="B82" s="281"/>
      <c r="C82" s="282" t="s">
        <v>1193</v>
      </c>
      <c r="D82" s="282"/>
      <c r="E82" s="282"/>
      <c r="F82" s="283" t="s">
        <v>1186</v>
      </c>
      <c r="G82" s="282"/>
      <c r="H82" s="282" t="s">
        <v>1194</v>
      </c>
      <c r="I82" s="282" t="s">
        <v>1182</v>
      </c>
      <c r="J82" s="282">
        <v>15</v>
      </c>
      <c r="K82" s="272"/>
    </row>
    <row r="83" spans="2:11" ht="15" customHeight="1">
      <c r="B83" s="281"/>
      <c r="C83" s="282" t="s">
        <v>1195</v>
      </c>
      <c r="D83" s="282"/>
      <c r="E83" s="282"/>
      <c r="F83" s="283" t="s">
        <v>1186</v>
      </c>
      <c r="G83" s="282"/>
      <c r="H83" s="282" t="s">
        <v>1196</v>
      </c>
      <c r="I83" s="282" t="s">
        <v>1182</v>
      </c>
      <c r="J83" s="282">
        <v>20</v>
      </c>
      <c r="K83" s="272"/>
    </row>
    <row r="84" spans="2:11" ht="15" customHeight="1">
      <c r="B84" s="281"/>
      <c r="C84" s="282" t="s">
        <v>1197</v>
      </c>
      <c r="D84" s="282"/>
      <c r="E84" s="282"/>
      <c r="F84" s="283" t="s">
        <v>1186</v>
      </c>
      <c r="G84" s="282"/>
      <c r="H84" s="282" t="s">
        <v>1198</v>
      </c>
      <c r="I84" s="282" t="s">
        <v>1182</v>
      </c>
      <c r="J84" s="282">
        <v>20</v>
      </c>
      <c r="K84" s="272"/>
    </row>
    <row r="85" spans="2:11" ht="15" customHeight="1">
      <c r="B85" s="281"/>
      <c r="C85" s="261" t="s">
        <v>1199</v>
      </c>
      <c r="D85" s="261"/>
      <c r="E85" s="261"/>
      <c r="F85" s="280" t="s">
        <v>1186</v>
      </c>
      <c r="G85" s="279"/>
      <c r="H85" s="261" t="s">
        <v>1200</v>
      </c>
      <c r="I85" s="261" t="s">
        <v>1182</v>
      </c>
      <c r="J85" s="261">
        <v>50</v>
      </c>
      <c r="K85" s="272"/>
    </row>
    <row r="86" spans="2:11" ht="15" customHeight="1">
      <c r="B86" s="281"/>
      <c r="C86" s="261" t="s">
        <v>1201</v>
      </c>
      <c r="D86" s="261"/>
      <c r="E86" s="261"/>
      <c r="F86" s="280" t="s">
        <v>1186</v>
      </c>
      <c r="G86" s="279"/>
      <c r="H86" s="261" t="s">
        <v>1202</v>
      </c>
      <c r="I86" s="261" t="s">
        <v>1182</v>
      </c>
      <c r="J86" s="261">
        <v>20</v>
      </c>
      <c r="K86" s="272"/>
    </row>
    <row r="87" spans="2:11" ht="15" customHeight="1">
      <c r="B87" s="281"/>
      <c r="C87" s="261" t="s">
        <v>1203</v>
      </c>
      <c r="D87" s="261"/>
      <c r="E87" s="261"/>
      <c r="F87" s="280" t="s">
        <v>1186</v>
      </c>
      <c r="G87" s="279"/>
      <c r="H87" s="261" t="s">
        <v>1204</v>
      </c>
      <c r="I87" s="261" t="s">
        <v>1182</v>
      </c>
      <c r="J87" s="261">
        <v>20</v>
      </c>
      <c r="K87" s="272"/>
    </row>
    <row r="88" spans="2:11" ht="15" customHeight="1">
      <c r="B88" s="281"/>
      <c r="C88" s="261" t="s">
        <v>1205</v>
      </c>
      <c r="D88" s="261"/>
      <c r="E88" s="261"/>
      <c r="F88" s="280" t="s">
        <v>1186</v>
      </c>
      <c r="G88" s="279"/>
      <c r="H88" s="261" t="s">
        <v>1206</v>
      </c>
      <c r="I88" s="261" t="s">
        <v>1182</v>
      </c>
      <c r="J88" s="261">
        <v>50</v>
      </c>
      <c r="K88" s="272"/>
    </row>
    <row r="89" spans="2:11" ht="15" customHeight="1">
      <c r="B89" s="281"/>
      <c r="C89" s="261" t="s">
        <v>1207</v>
      </c>
      <c r="D89" s="261"/>
      <c r="E89" s="261"/>
      <c r="F89" s="280" t="s">
        <v>1186</v>
      </c>
      <c r="G89" s="279"/>
      <c r="H89" s="261" t="s">
        <v>1207</v>
      </c>
      <c r="I89" s="261" t="s">
        <v>1182</v>
      </c>
      <c r="J89" s="261">
        <v>50</v>
      </c>
      <c r="K89" s="272"/>
    </row>
    <row r="90" spans="2:11" ht="15" customHeight="1">
      <c r="B90" s="281"/>
      <c r="C90" s="261" t="s">
        <v>207</v>
      </c>
      <c r="D90" s="261"/>
      <c r="E90" s="261"/>
      <c r="F90" s="280" t="s">
        <v>1186</v>
      </c>
      <c r="G90" s="279"/>
      <c r="H90" s="261" t="s">
        <v>1208</v>
      </c>
      <c r="I90" s="261" t="s">
        <v>1182</v>
      </c>
      <c r="J90" s="261">
        <v>255</v>
      </c>
      <c r="K90" s="272"/>
    </row>
    <row r="91" spans="2:11" ht="15" customHeight="1">
      <c r="B91" s="281"/>
      <c r="C91" s="261" t="s">
        <v>1209</v>
      </c>
      <c r="D91" s="261"/>
      <c r="E91" s="261"/>
      <c r="F91" s="280" t="s">
        <v>1180</v>
      </c>
      <c r="G91" s="279"/>
      <c r="H91" s="261" t="s">
        <v>1210</v>
      </c>
      <c r="I91" s="261" t="s">
        <v>1211</v>
      </c>
      <c r="J91" s="261"/>
      <c r="K91" s="272"/>
    </row>
    <row r="92" spans="2:11" ht="15" customHeight="1">
      <c r="B92" s="281"/>
      <c r="C92" s="261" t="s">
        <v>1212</v>
      </c>
      <c r="D92" s="261"/>
      <c r="E92" s="261"/>
      <c r="F92" s="280" t="s">
        <v>1180</v>
      </c>
      <c r="G92" s="279"/>
      <c r="H92" s="261" t="s">
        <v>1213</v>
      </c>
      <c r="I92" s="261" t="s">
        <v>1214</v>
      </c>
      <c r="J92" s="261"/>
      <c r="K92" s="272"/>
    </row>
    <row r="93" spans="2:11" ht="15" customHeight="1">
      <c r="B93" s="281"/>
      <c r="C93" s="261" t="s">
        <v>1215</v>
      </c>
      <c r="D93" s="261"/>
      <c r="E93" s="261"/>
      <c r="F93" s="280" t="s">
        <v>1180</v>
      </c>
      <c r="G93" s="279"/>
      <c r="H93" s="261" t="s">
        <v>1215</v>
      </c>
      <c r="I93" s="261" t="s">
        <v>1214</v>
      </c>
      <c r="J93" s="261"/>
      <c r="K93" s="272"/>
    </row>
    <row r="94" spans="2:11" ht="15" customHeight="1">
      <c r="B94" s="281"/>
      <c r="C94" s="261" t="s">
        <v>43</v>
      </c>
      <c r="D94" s="261"/>
      <c r="E94" s="261"/>
      <c r="F94" s="280" t="s">
        <v>1180</v>
      </c>
      <c r="G94" s="279"/>
      <c r="H94" s="261" t="s">
        <v>1216</v>
      </c>
      <c r="I94" s="261" t="s">
        <v>1214</v>
      </c>
      <c r="J94" s="261"/>
      <c r="K94" s="272"/>
    </row>
    <row r="95" spans="2:11" ht="15" customHeight="1">
      <c r="B95" s="281"/>
      <c r="C95" s="261" t="s">
        <v>53</v>
      </c>
      <c r="D95" s="261"/>
      <c r="E95" s="261"/>
      <c r="F95" s="280" t="s">
        <v>1180</v>
      </c>
      <c r="G95" s="279"/>
      <c r="H95" s="261" t="s">
        <v>1217</v>
      </c>
      <c r="I95" s="261" t="s">
        <v>1214</v>
      </c>
      <c r="J95" s="261"/>
      <c r="K95" s="272"/>
    </row>
    <row r="96" spans="2:11" ht="15" customHeight="1">
      <c r="B96" s="284"/>
      <c r="C96" s="285"/>
      <c r="D96" s="285"/>
      <c r="E96" s="285"/>
      <c r="F96" s="285"/>
      <c r="G96" s="285"/>
      <c r="H96" s="285"/>
      <c r="I96" s="285"/>
      <c r="J96" s="285"/>
      <c r="K96" s="286"/>
    </row>
    <row r="97" spans="2:11" ht="18.75" customHeight="1">
      <c r="B97" s="287"/>
      <c r="C97" s="288"/>
      <c r="D97" s="288"/>
      <c r="E97" s="288"/>
      <c r="F97" s="288"/>
      <c r="G97" s="288"/>
      <c r="H97" s="288"/>
      <c r="I97" s="288"/>
      <c r="J97" s="288"/>
      <c r="K97" s="287"/>
    </row>
    <row r="98" spans="2:11" ht="18.75" customHeight="1">
      <c r="B98" s="267"/>
      <c r="C98" s="267"/>
      <c r="D98" s="267"/>
      <c r="E98" s="267"/>
      <c r="F98" s="267"/>
      <c r="G98" s="267"/>
      <c r="H98" s="267"/>
      <c r="I98" s="267"/>
      <c r="J98" s="267"/>
      <c r="K98" s="267"/>
    </row>
    <row r="99" spans="2:11" ht="7.5" customHeight="1">
      <c r="B99" s="268"/>
      <c r="C99" s="269"/>
      <c r="D99" s="269"/>
      <c r="E99" s="269"/>
      <c r="F99" s="269"/>
      <c r="G99" s="269"/>
      <c r="H99" s="269"/>
      <c r="I99" s="269"/>
      <c r="J99" s="269"/>
      <c r="K99" s="270"/>
    </row>
    <row r="100" spans="2:11" ht="45" customHeight="1">
      <c r="B100" s="271"/>
      <c r="C100" s="375" t="s">
        <v>1218</v>
      </c>
      <c r="D100" s="375"/>
      <c r="E100" s="375"/>
      <c r="F100" s="375"/>
      <c r="G100" s="375"/>
      <c r="H100" s="375"/>
      <c r="I100" s="375"/>
      <c r="J100" s="375"/>
      <c r="K100" s="272"/>
    </row>
    <row r="101" spans="2:11" ht="17.25" customHeight="1">
      <c r="B101" s="271"/>
      <c r="C101" s="273" t="s">
        <v>1174</v>
      </c>
      <c r="D101" s="273"/>
      <c r="E101" s="273"/>
      <c r="F101" s="273" t="s">
        <v>1175</v>
      </c>
      <c r="G101" s="274"/>
      <c r="H101" s="273" t="s">
        <v>202</v>
      </c>
      <c r="I101" s="273" t="s">
        <v>62</v>
      </c>
      <c r="J101" s="273" t="s">
        <v>1176</v>
      </c>
      <c r="K101" s="272"/>
    </row>
    <row r="102" spans="2:11" ht="17.25" customHeight="1">
      <c r="B102" s="271"/>
      <c r="C102" s="275" t="s">
        <v>1177</v>
      </c>
      <c r="D102" s="275"/>
      <c r="E102" s="275"/>
      <c r="F102" s="276" t="s">
        <v>1178</v>
      </c>
      <c r="G102" s="277"/>
      <c r="H102" s="275"/>
      <c r="I102" s="275"/>
      <c r="J102" s="275" t="s">
        <v>1179</v>
      </c>
      <c r="K102" s="272"/>
    </row>
    <row r="103" spans="2:11" ht="5.25" customHeight="1">
      <c r="B103" s="271"/>
      <c r="C103" s="273"/>
      <c r="D103" s="273"/>
      <c r="E103" s="273"/>
      <c r="F103" s="273"/>
      <c r="G103" s="289"/>
      <c r="H103" s="273"/>
      <c r="I103" s="273"/>
      <c r="J103" s="273"/>
      <c r="K103" s="272"/>
    </row>
    <row r="104" spans="2:11" ht="15" customHeight="1">
      <c r="B104" s="271"/>
      <c r="C104" s="261" t="s">
        <v>58</v>
      </c>
      <c r="D104" s="278"/>
      <c r="E104" s="278"/>
      <c r="F104" s="280" t="s">
        <v>1180</v>
      </c>
      <c r="G104" s="289"/>
      <c r="H104" s="261" t="s">
        <v>1219</v>
      </c>
      <c r="I104" s="261" t="s">
        <v>1182</v>
      </c>
      <c r="J104" s="261">
        <v>20</v>
      </c>
      <c r="K104" s="272"/>
    </row>
    <row r="105" spans="2:11" ht="15" customHeight="1">
      <c r="B105" s="271"/>
      <c r="C105" s="261" t="s">
        <v>1183</v>
      </c>
      <c r="D105" s="261"/>
      <c r="E105" s="261"/>
      <c r="F105" s="280" t="s">
        <v>1180</v>
      </c>
      <c r="G105" s="261"/>
      <c r="H105" s="261" t="s">
        <v>1219</v>
      </c>
      <c r="I105" s="261" t="s">
        <v>1182</v>
      </c>
      <c r="J105" s="261">
        <v>120</v>
      </c>
      <c r="K105" s="272"/>
    </row>
    <row r="106" spans="2:11" ht="15" customHeight="1">
      <c r="B106" s="281"/>
      <c r="C106" s="261" t="s">
        <v>1185</v>
      </c>
      <c r="D106" s="261"/>
      <c r="E106" s="261"/>
      <c r="F106" s="280" t="s">
        <v>1186</v>
      </c>
      <c r="G106" s="261"/>
      <c r="H106" s="261" t="s">
        <v>1219</v>
      </c>
      <c r="I106" s="261" t="s">
        <v>1182</v>
      </c>
      <c r="J106" s="261">
        <v>50</v>
      </c>
      <c r="K106" s="272"/>
    </row>
    <row r="107" spans="2:11" ht="15" customHeight="1">
      <c r="B107" s="281"/>
      <c r="C107" s="261" t="s">
        <v>1188</v>
      </c>
      <c r="D107" s="261"/>
      <c r="E107" s="261"/>
      <c r="F107" s="280" t="s">
        <v>1180</v>
      </c>
      <c r="G107" s="261"/>
      <c r="H107" s="261" t="s">
        <v>1219</v>
      </c>
      <c r="I107" s="261" t="s">
        <v>1190</v>
      </c>
      <c r="J107" s="261"/>
      <c r="K107" s="272"/>
    </row>
    <row r="108" spans="2:11" ht="15" customHeight="1">
      <c r="B108" s="281"/>
      <c r="C108" s="261" t="s">
        <v>1199</v>
      </c>
      <c r="D108" s="261"/>
      <c r="E108" s="261"/>
      <c r="F108" s="280" t="s">
        <v>1186</v>
      </c>
      <c r="G108" s="261"/>
      <c r="H108" s="261" t="s">
        <v>1219</v>
      </c>
      <c r="I108" s="261" t="s">
        <v>1182</v>
      </c>
      <c r="J108" s="261">
        <v>50</v>
      </c>
      <c r="K108" s="272"/>
    </row>
    <row r="109" spans="2:11" ht="15" customHeight="1">
      <c r="B109" s="281"/>
      <c r="C109" s="261" t="s">
        <v>1207</v>
      </c>
      <c r="D109" s="261"/>
      <c r="E109" s="261"/>
      <c r="F109" s="280" t="s">
        <v>1186</v>
      </c>
      <c r="G109" s="261"/>
      <c r="H109" s="261" t="s">
        <v>1219</v>
      </c>
      <c r="I109" s="261" t="s">
        <v>1182</v>
      </c>
      <c r="J109" s="261">
        <v>50</v>
      </c>
      <c r="K109" s="272"/>
    </row>
    <row r="110" spans="2:11" ht="15" customHeight="1">
      <c r="B110" s="281"/>
      <c r="C110" s="261" t="s">
        <v>1205</v>
      </c>
      <c r="D110" s="261"/>
      <c r="E110" s="261"/>
      <c r="F110" s="280" t="s">
        <v>1186</v>
      </c>
      <c r="G110" s="261"/>
      <c r="H110" s="261" t="s">
        <v>1219</v>
      </c>
      <c r="I110" s="261" t="s">
        <v>1182</v>
      </c>
      <c r="J110" s="261">
        <v>50</v>
      </c>
      <c r="K110" s="272"/>
    </row>
    <row r="111" spans="2:11" ht="15" customHeight="1">
      <c r="B111" s="281"/>
      <c r="C111" s="261" t="s">
        <v>58</v>
      </c>
      <c r="D111" s="261"/>
      <c r="E111" s="261"/>
      <c r="F111" s="280" t="s">
        <v>1180</v>
      </c>
      <c r="G111" s="261"/>
      <c r="H111" s="261" t="s">
        <v>1220</v>
      </c>
      <c r="I111" s="261" t="s">
        <v>1182</v>
      </c>
      <c r="J111" s="261">
        <v>20</v>
      </c>
      <c r="K111" s="272"/>
    </row>
    <row r="112" spans="2:11" ht="15" customHeight="1">
      <c r="B112" s="281"/>
      <c r="C112" s="261" t="s">
        <v>1221</v>
      </c>
      <c r="D112" s="261"/>
      <c r="E112" s="261"/>
      <c r="F112" s="280" t="s">
        <v>1180</v>
      </c>
      <c r="G112" s="261"/>
      <c r="H112" s="261" t="s">
        <v>1222</v>
      </c>
      <c r="I112" s="261" t="s">
        <v>1182</v>
      </c>
      <c r="J112" s="261">
        <v>120</v>
      </c>
      <c r="K112" s="272"/>
    </row>
    <row r="113" spans="2:11" ht="15" customHeight="1">
      <c r="B113" s="281"/>
      <c r="C113" s="261" t="s">
        <v>43</v>
      </c>
      <c r="D113" s="261"/>
      <c r="E113" s="261"/>
      <c r="F113" s="280" t="s">
        <v>1180</v>
      </c>
      <c r="G113" s="261"/>
      <c r="H113" s="261" t="s">
        <v>1223</v>
      </c>
      <c r="I113" s="261" t="s">
        <v>1214</v>
      </c>
      <c r="J113" s="261"/>
      <c r="K113" s="272"/>
    </row>
    <row r="114" spans="2:11" ht="15" customHeight="1">
      <c r="B114" s="281"/>
      <c r="C114" s="261" t="s">
        <v>53</v>
      </c>
      <c r="D114" s="261"/>
      <c r="E114" s="261"/>
      <c r="F114" s="280" t="s">
        <v>1180</v>
      </c>
      <c r="G114" s="261"/>
      <c r="H114" s="261" t="s">
        <v>1224</v>
      </c>
      <c r="I114" s="261" t="s">
        <v>1214</v>
      </c>
      <c r="J114" s="261"/>
      <c r="K114" s="272"/>
    </row>
    <row r="115" spans="2:11" ht="15" customHeight="1">
      <c r="B115" s="281"/>
      <c r="C115" s="261" t="s">
        <v>62</v>
      </c>
      <c r="D115" s="261"/>
      <c r="E115" s="261"/>
      <c r="F115" s="280" t="s">
        <v>1180</v>
      </c>
      <c r="G115" s="261"/>
      <c r="H115" s="261" t="s">
        <v>1225</v>
      </c>
      <c r="I115" s="261" t="s">
        <v>1226</v>
      </c>
      <c r="J115" s="261"/>
      <c r="K115" s="272"/>
    </row>
    <row r="116" spans="2:11" ht="15" customHeight="1">
      <c r="B116" s="284"/>
      <c r="C116" s="290"/>
      <c r="D116" s="290"/>
      <c r="E116" s="290"/>
      <c r="F116" s="290"/>
      <c r="G116" s="290"/>
      <c r="H116" s="290"/>
      <c r="I116" s="290"/>
      <c r="J116" s="290"/>
      <c r="K116" s="286"/>
    </row>
    <row r="117" spans="2:11" ht="18.75" customHeight="1">
      <c r="B117" s="291"/>
      <c r="C117" s="257"/>
      <c r="D117" s="257"/>
      <c r="E117" s="257"/>
      <c r="F117" s="292"/>
      <c r="G117" s="257"/>
      <c r="H117" s="257"/>
      <c r="I117" s="257"/>
      <c r="J117" s="257"/>
      <c r="K117" s="291"/>
    </row>
    <row r="118" spans="2:11" ht="18.75" customHeight="1">
      <c r="B118" s="267"/>
      <c r="C118" s="267"/>
      <c r="D118" s="267"/>
      <c r="E118" s="267"/>
      <c r="F118" s="267"/>
      <c r="G118" s="267"/>
      <c r="H118" s="267"/>
      <c r="I118" s="267"/>
      <c r="J118" s="267"/>
      <c r="K118" s="267"/>
    </row>
    <row r="119" spans="2:11" ht="7.5" customHeight="1">
      <c r="B119" s="293"/>
      <c r="C119" s="294"/>
      <c r="D119" s="294"/>
      <c r="E119" s="294"/>
      <c r="F119" s="294"/>
      <c r="G119" s="294"/>
      <c r="H119" s="294"/>
      <c r="I119" s="294"/>
      <c r="J119" s="294"/>
      <c r="K119" s="295"/>
    </row>
    <row r="120" spans="2:11" ht="45" customHeight="1">
      <c r="B120" s="296"/>
      <c r="C120" s="374" t="s">
        <v>1227</v>
      </c>
      <c r="D120" s="374"/>
      <c r="E120" s="374"/>
      <c r="F120" s="374"/>
      <c r="G120" s="374"/>
      <c r="H120" s="374"/>
      <c r="I120" s="374"/>
      <c r="J120" s="374"/>
      <c r="K120" s="297"/>
    </row>
    <row r="121" spans="2:11" ht="17.25" customHeight="1">
      <c r="B121" s="298"/>
      <c r="C121" s="273" t="s">
        <v>1174</v>
      </c>
      <c r="D121" s="273"/>
      <c r="E121" s="273"/>
      <c r="F121" s="273" t="s">
        <v>1175</v>
      </c>
      <c r="G121" s="274"/>
      <c r="H121" s="273" t="s">
        <v>202</v>
      </c>
      <c r="I121" s="273" t="s">
        <v>62</v>
      </c>
      <c r="J121" s="273" t="s">
        <v>1176</v>
      </c>
      <c r="K121" s="299"/>
    </row>
    <row r="122" spans="2:11" ht="17.25" customHeight="1">
      <c r="B122" s="298"/>
      <c r="C122" s="275" t="s">
        <v>1177</v>
      </c>
      <c r="D122" s="275"/>
      <c r="E122" s="275"/>
      <c r="F122" s="276" t="s">
        <v>1178</v>
      </c>
      <c r="G122" s="277"/>
      <c r="H122" s="275"/>
      <c r="I122" s="275"/>
      <c r="J122" s="275" t="s">
        <v>1179</v>
      </c>
      <c r="K122" s="299"/>
    </row>
    <row r="123" spans="2:11" ht="5.25" customHeight="1">
      <c r="B123" s="300"/>
      <c r="C123" s="278"/>
      <c r="D123" s="278"/>
      <c r="E123" s="278"/>
      <c r="F123" s="278"/>
      <c r="G123" s="261"/>
      <c r="H123" s="278"/>
      <c r="I123" s="278"/>
      <c r="J123" s="278"/>
      <c r="K123" s="301"/>
    </row>
    <row r="124" spans="2:11" ht="15" customHeight="1">
      <c r="B124" s="300"/>
      <c r="C124" s="261" t="s">
        <v>1183</v>
      </c>
      <c r="D124" s="278"/>
      <c r="E124" s="278"/>
      <c r="F124" s="280" t="s">
        <v>1180</v>
      </c>
      <c r="G124" s="261"/>
      <c r="H124" s="261" t="s">
        <v>1219</v>
      </c>
      <c r="I124" s="261" t="s">
        <v>1182</v>
      </c>
      <c r="J124" s="261">
        <v>120</v>
      </c>
      <c r="K124" s="302"/>
    </row>
    <row r="125" spans="2:11" ht="15" customHeight="1">
      <c r="B125" s="300"/>
      <c r="C125" s="261" t="s">
        <v>1228</v>
      </c>
      <c r="D125" s="261"/>
      <c r="E125" s="261"/>
      <c r="F125" s="280" t="s">
        <v>1180</v>
      </c>
      <c r="G125" s="261"/>
      <c r="H125" s="261" t="s">
        <v>1229</v>
      </c>
      <c r="I125" s="261" t="s">
        <v>1182</v>
      </c>
      <c r="J125" s="261" t="s">
        <v>1230</v>
      </c>
      <c r="K125" s="302"/>
    </row>
    <row r="126" spans="2:11" ht="15" customHeight="1">
      <c r="B126" s="300"/>
      <c r="C126" s="261" t="s">
        <v>1129</v>
      </c>
      <c r="D126" s="261"/>
      <c r="E126" s="261"/>
      <c r="F126" s="280" t="s">
        <v>1180</v>
      </c>
      <c r="G126" s="261"/>
      <c r="H126" s="261" t="s">
        <v>1231</v>
      </c>
      <c r="I126" s="261" t="s">
        <v>1182</v>
      </c>
      <c r="J126" s="261" t="s">
        <v>1230</v>
      </c>
      <c r="K126" s="302"/>
    </row>
    <row r="127" spans="2:11" ht="15" customHeight="1">
      <c r="B127" s="300"/>
      <c r="C127" s="261" t="s">
        <v>1191</v>
      </c>
      <c r="D127" s="261"/>
      <c r="E127" s="261"/>
      <c r="F127" s="280" t="s">
        <v>1186</v>
      </c>
      <c r="G127" s="261"/>
      <c r="H127" s="261" t="s">
        <v>1192</v>
      </c>
      <c r="I127" s="261" t="s">
        <v>1182</v>
      </c>
      <c r="J127" s="261">
        <v>15</v>
      </c>
      <c r="K127" s="302"/>
    </row>
    <row r="128" spans="2:11" ht="15" customHeight="1">
      <c r="B128" s="300"/>
      <c r="C128" s="282" t="s">
        <v>1193</v>
      </c>
      <c r="D128" s="282"/>
      <c r="E128" s="282"/>
      <c r="F128" s="283" t="s">
        <v>1186</v>
      </c>
      <c r="G128" s="282"/>
      <c r="H128" s="282" t="s">
        <v>1194</v>
      </c>
      <c r="I128" s="282" t="s">
        <v>1182</v>
      </c>
      <c r="J128" s="282">
        <v>15</v>
      </c>
      <c r="K128" s="302"/>
    </row>
    <row r="129" spans="2:11" ht="15" customHeight="1">
      <c r="B129" s="300"/>
      <c r="C129" s="282" t="s">
        <v>1195</v>
      </c>
      <c r="D129" s="282"/>
      <c r="E129" s="282"/>
      <c r="F129" s="283" t="s">
        <v>1186</v>
      </c>
      <c r="G129" s="282"/>
      <c r="H129" s="282" t="s">
        <v>1196</v>
      </c>
      <c r="I129" s="282" t="s">
        <v>1182</v>
      </c>
      <c r="J129" s="282">
        <v>20</v>
      </c>
      <c r="K129" s="302"/>
    </row>
    <row r="130" spans="2:11" ht="15" customHeight="1">
      <c r="B130" s="300"/>
      <c r="C130" s="282" t="s">
        <v>1197</v>
      </c>
      <c r="D130" s="282"/>
      <c r="E130" s="282"/>
      <c r="F130" s="283" t="s">
        <v>1186</v>
      </c>
      <c r="G130" s="282"/>
      <c r="H130" s="282" t="s">
        <v>1198</v>
      </c>
      <c r="I130" s="282" t="s">
        <v>1182</v>
      </c>
      <c r="J130" s="282">
        <v>20</v>
      </c>
      <c r="K130" s="302"/>
    </row>
    <row r="131" spans="2:11" ht="15" customHeight="1">
      <c r="B131" s="300"/>
      <c r="C131" s="261" t="s">
        <v>1185</v>
      </c>
      <c r="D131" s="261"/>
      <c r="E131" s="261"/>
      <c r="F131" s="280" t="s">
        <v>1186</v>
      </c>
      <c r="G131" s="261"/>
      <c r="H131" s="261" t="s">
        <v>1219</v>
      </c>
      <c r="I131" s="261" t="s">
        <v>1182</v>
      </c>
      <c r="J131" s="261">
        <v>50</v>
      </c>
      <c r="K131" s="302"/>
    </row>
    <row r="132" spans="2:11" ht="15" customHeight="1">
      <c r="B132" s="300"/>
      <c r="C132" s="261" t="s">
        <v>1199</v>
      </c>
      <c r="D132" s="261"/>
      <c r="E132" s="261"/>
      <c r="F132" s="280" t="s">
        <v>1186</v>
      </c>
      <c r="G132" s="261"/>
      <c r="H132" s="261" t="s">
        <v>1219</v>
      </c>
      <c r="I132" s="261" t="s">
        <v>1182</v>
      </c>
      <c r="J132" s="261">
        <v>50</v>
      </c>
      <c r="K132" s="302"/>
    </row>
    <row r="133" spans="2:11" ht="15" customHeight="1">
      <c r="B133" s="300"/>
      <c r="C133" s="261" t="s">
        <v>1205</v>
      </c>
      <c r="D133" s="261"/>
      <c r="E133" s="261"/>
      <c r="F133" s="280" t="s">
        <v>1186</v>
      </c>
      <c r="G133" s="261"/>
      <c r="H133" s="261" t="s">
        <v>1219</v>
      </c>
      <c r="I133" s="261" t="s">
        <v>1182</v>
      </c>
      <c r="J133" s="261">
        <v>50</v>
      </c>
      <c r="K133" s="302"/>
    </row>
    <row r="134" spans="2:11" ht="15" customHeight="1">
      <c r="B134" s="300"/>
      <c r="C134" s="261" t="s">
        <v>1207</v>
      </c>
      <c r="D134" s="261"/>
      <c r="E134" s="261"/>
      <c r="F134" s="280" t="s">
        <v>1186</v>
      </c>
      <c r="G134" s="261"/>
      <c r="H134" s="261" t="s">
        <v>1219</v>
      </c>
      <c r="I134" s="261" t="s">
        <v>1182</v>
      </c>
      <c r="J134" s="261">
        <v>50</v>
      </c>
      <c r="K134" s="302"/>
    </row>
    <row r="135" spans="2:11" ht="15" customHeight="1">
      <c r="B135" s="300"/>
      <c r="C135" s="261" t="s">
        <v>207</v>
      </c>
      <c r="D135" s="261"/>
      <c r="E135" s="261"/>
      <c r="F135" s="280" t="s">
        <v>1186</v>
      </c>
      <c r="G135" s="261"/>
      <c r="H135" s="261" t="s">
        <v>1232</v>
      </c>
      <c r="I135" s="261" t="s">
        <v>1182</v>
      </c>
      <c r="J135" s="261">
        <v>255</v>
      </c>
      <c r="K135" s="302"/>
    </row>
    <row r="136" spans="2:11" ht="15" customHeight="1">
      <c r="B136" s="300"/>
      <c r="C136" s="261" t="s">
        <v>1209</v>
      </c>
      <c r="D136" s="261"/>
      <c r="E136" s="261"/>
      <c r="F136" s="280" t="s">
        <v>1180</v>
      </c>
      <c r="G136" s="261"/>
      <c r="H136" s="261" t="s">
        <v>1233</v>
      </c>
      <c r="I136" s="261" t="s">
        <v>1211</v>
      </c>
      <c r="J136" s="261"/>
      <c r="K136" s="302"/>
    </row>
    <row r="137" spans="2:11" ht="15" customHeight="1">
      <c r="B137" s="300"/>
      <c r="C137" s="261" t="s">
        <v>1212</v>
      </c>
      <c r="D137" s="261"/>
      <c r="E137" s="261"/>
      <c r="F137" s="280" t="s">
        <v>1180</v>
      </c>
      <c r="G137" s="261"/>
      <c r="H137" s="261" t="s">
        <v>1234</v>
      </c>
      <c r="I137" s="261" t="s">
        <v>1214</v>
      </c>
      <c r="J137" s="261"/>
      <c r="K137" s="302"/>
    </row>
    <row r="138" spans="2:11" ht="15" customHeight="1">
      <c r="B138" s="300"/>
      <c r="C138" s="261" t="s">
        <v>1215</v>
      </c>
      <c r="D138" s="261"/>
      <c r="E138" s="261"/>
      <c r="F138" s="280" t="s">
        <v>1180</v>
      </c>
      <c r="G138" s="261"/>
      <c r="H138" s="261" t="s">
        <v>1215</v>
      </c>
      <c r="I138" s="261" t="s">
        <v>1214</v>
      </c>
      <c r="J138" s="261"/>
      <c r="K138" s="302"/>
    </row>
    <row r="139" spans="2:11" ht="15" customHeight="1">
      <c r="B139" s="300"/>
      <c r="C139" s="261" t="s">
        <v>43</v>
      </c>
      <c r="D139" s="261"/>
      <c r="E139" s="261"/>
      <c r="F139" s="280" t="s">
        <v>1180</v>
      </c>
      <c r="G139" s="261"/>
      <c r="H139" s="261" t="s">
        <v>1235</v>
      </c>
      <c r="I139" s="261" t="s">
        <v>1214</v>
      </c>
      <c r="J139" s="261"/>
      <c r="K139" s="302"/>
    </row>
    <row r="140" spans="2:11" ht="15" customHeight="1">
      <c r="B140" s="300"/>
      <c r="C140" s="261" t="s">
        <v>1236</v>
      </c>
      <c r="D140" s="261"/>
      <c r="E140" s="261"/>
      <c r="F140" s="280" t="s">
        <v>1180</v>
      </c>
      <c r="G140" s="261"/>
      <c r="H140" s="261" t="s">
        <v>1237</v>
      </c>
      <c r="I140" s="261" t="s">
        <v>1214</v>
      </c>
      <c r="J140" s="261"/>
      <c r="K140" s="302"/>
    </row>
    <row r="141" spans="2:11" ht="15" customHeight="1">
      <c r="B141" s="303"/>
      <c r="C141" s="304"/>
      <c r="D141" s="304"/>
      <c r="E141" s="304"/>
      <c r="F141" s="304"/>
      <c r="G141" s="304"/>
      <c r="H141" s="304"/>
      <c r="I141" s="304"/>
      <c r="J141" s="304"/>
      <c r="K141" s="305"/>
    </row>
    <row r="142" spans="2:11" ht="18.75" customHeight="1">
      <c r="B142" s="257"/>
      <c r="C142" s="257"/>
      <c r="D142" s="257"/>
      <c r="E142" s="257"/>
      <c r="F142" s="292"/>
      <c r="G142" s="257"/>
      <c r="H142" s="257"/>
      <c r="I142" s="257"/>
      <c r="J142" s="257"/>
      <c r="K142" s="257"/>
    </row>
    <row r="143" spans="2:11" ht="18.75" customHeight="1">
      <c r="B143" s="267"/>
      <c r="C143" s="267"/>
      <c r="D143" s="267"/>
      <c r="E143" s="267"/>
      <c r="F143" s="267"/>
      <c r="G143" s="267"/>
      <c r="H143" s="267"/>
      <c r="I143" s="267"/>
      <c r="J143" s="267"/>
      <c r="K143" s="267"/>
    </row>
    <row r="144" spans="2:11" ht="7.5" customHeight="1">
      <c r="B144" s="268"/>
      <c r="C144" s="269"/>
      <c r="D144" s="269"/>
      <c r="E144" s="269"/>
      <c r="F144" s="269"/>
      <c r="G144" s="269"/>
      <c r="H144" s="269"/>
      <c r="I144" s="269"/>
      <c r="J144" s="269"/>
      <c r="K144" s="270"/>
    </row>
    <row r="145" spans="2:11" ht="45" customHeight="1">
      <c r="B145" s="271"/>
      <c r="C145" s="375" t="s">
        <v>1238</v>
      </c>
      <c r="D145" s="375"/>
      <c r="E145" s="375"/>
      <c r="F145" s="375"/>
      <c r="G145" s="375"/>
      <c r="H145" s="375"/>
      <c r="I145" s="375"/>
      <c r="J145" s="375"/>
      <c r="K145" s="272"/>
    </row>
    <row r="146" spans="2:11" ht="17.25" customHeight="1">
      <c r="B146" s="271"/>
      <c r="C146" s="273" t="s">
        <v>1174</v>
      </c>
      <c r="D146" s="273"/>
      <c r="E146" s="273"/>
      <c r="F146" s="273" t="s">
        <v>1175</v>
      </c>
      <c r="G146" s="274"/>
      <c r="H146" s="273" t="s">
        <v>202</v>
      </c>
      <c r="I146" s="273" t="s">
        <v>62</v>
      </c>
      <c r="J146" s="273" t="s">
        <v>1176</v>
      </c>
      <c r="K146" s="272"/>
    </row>
    <row r="147" spans="2:11" ht="17.25" customHeight="1">
      <c r="B147" s="271"/>
      <c r="C147" s="275" t="s">
        <v>1177</v>
      </c>
      <c r="D147" s="275"/>
      <c r="E147" s="275"/>
      <c r="F147" s="276" t="s">
        <v>1178</v>
      </c>
      <c r="G147" s="277"/>
      <c r="H147" s="275"/>
      <c r="I147" s="275"/>
      <c r="J147" s="275" t="s">
        <v>1179</v>
      </c>
      <c r="K147" s="272"/>
    </row>
    <row r="148" spans="2:11" ht="5.25" customHeight="1">
      <c r="B148" s="281"/>
      <c r="C148" s="278"/>
      <c r="D148" s="278"/>
      <c r="E148" s="278"/>
      <c r="F148" s="278"/>
      <c r="G148" s="279"/>
      <c r="H148" s="278"/>
      <c r="I148" s="278"/>
      <c r="J148" s="278"/>
      <c r="K148" s="302"/>
    </row>
    <row r="149" spans="2:11" ht="15" customHeight="1">
      <c r="B149" s="281"/>
      <c r="C149" s="306" t="s">
        <v>1183</v>
      </c>
      <c r="D149" s="261"/>
      <c r="E149" s="261"/>
      <c r="F149" s="307" t="s">
        <v>1180</v>
      </c>
      <c r="G149" s="261"/>
      <c r="H149" s="306" t="s">
        <v>1219</v>
      </c>
      <c r="I149" s="306" t="s">
        <v>1182</v>
      </c>
      <c r="J149" s="306">
        <v>120</v>
      </c>
      <c r="K149" s="302"/>
    </row>
    <row r="150" spans="2:11" ht="15" customHeight="1">
      <c r="B150" s="281"/>
      <c r="C150" s="306" t="s">
        <v>1228</v>
      </c>
      <c r="D150" s="261"/>
      <c r="E150" s="261"/>
      <c r="F150" s="307" t="s">
        <v>1180</v>
      </c>
      <c r="G150" s="261"/>
      <c r="H150" s="306" t="s">
        <v>1239</v>
      </c>
      <c r="I150" s="306" t="s">
        <v>1182</v>
      </c>
      <c r="J150" s="306" t="s">
        <v>1230</v>
      </c>
      <c r="K150" s="302"/>
    </row>
    <row r="151" spans="2:11" ht="15" customHeight="1">
      <c r="B151" s="281"/>
      <c r="C151" s="306" t="s">
        <v>1129</v>
      </c>
      <c r="D151" s="261"/>
      <c r="E151" s="261"/>
      <c r="F151" s="307" t="s">
        <v>1180</v>
      </c>
      <c r="G151" s="261"/>
      <c r="H151" s="306" t="s">
        <v>1240</v>
      </c>
      <c r="I151" s="306" t="s">
        <v>1182</v>
      </c>
      <c r="J151" s="306" t="s">
        <v>1230</v>
      </c>
      <c r="K151" s="302"/>
    </row>
    <row r="152" spans="2:11" ht="15" customHeight="1">
      <c r="B152" s="281"/>
      <c r="C152" s="306" t="s">
        <v>1185</v>
      </c>
      <c r="D152" s="261"/>
      <c r="E152" s="261"/>
      <c r="F152" s="307" t="s">
        <v>1186</v>
      </c>
      <c r="G152" s="261"/>
      <c r="H152" s="306" t="s">
        <v>1219</v>
      </c>
      <c r="I152" s="306" t="s">
        <v>1182</v>
      </c>
      <c r="J152" s="306">
        <v>50</v>
      </c>
      <c r="K152" s="302"/>
    </row>
    <row r="153" spans="2:11" ht="15" customHeight="1">
      <c r="B153" s="281"/>
      <c r="C153" s="306" t="s">
        <v>1188</v>
      </c>
      <c r="D153" s="261"/>
      <c r="E153" s="261"/>
      <c r="F153" s="307" t="s">
        <v>1180</v>
      </c>
      <c r="G153" s="261"/>
      <c r="H153" s="306" t="s">
        <v>1219</v>
      </c>
      <c r="I153" s="306" t="s">
        <v>1190</v>
      </c>
      <c r="J153" s="306"/>
      <c r="K153" s="302"/>
    </row>
    <row r="154" spans="2:11" ht="15" customHeight="1">
      <c r="B154" s="281"/>
      <c r="C154" s="306" t="s">
        <v>1199</v>
      </c>
      <c r="D154" s="261"/>
      <c r="E154" s="261"/>
      <c r="F154" s="307" t="s">
        <v>1186</v>
      </c>
      <c r="G154" s="261"/>
      <c r="H154" s="306" t="s">
        <v>1219</v>
      </c>
      <c r="I154" s="306" t="s">
        <v>1182</v>
      </c>
      <c r="J154" s="306">
        <v>50</v>
      </c>
      <c r="K154" s="302"/>
    </row>
    <row r="155" spans="2:11" ht="15" customHeight="1">
      <c r="B155" s="281"/>
      <c r="C155" s="306" t="s">
        <v>1207</v>
      </c>
      <c r="D155" s="261"/>
      <c r="E155" s="261"/>
      <c r="F155" s="307" t="s">
        <v>1186</v>
      </c>
      <c r="G155" s="261"/>
      <c r="H155" s="306" t="s">
        <v>1219</v>
      </c>
      <c r="I155" s="306" t="s">
        <v>1182</v>
      </c>
      <c r="J155" s="306">
        <v>50</v>
      </c>
      <c r="K155" s="302"/>
    </row>
    <row r="156" spans="2:11" ht="15" customHeight="1">
      <c r="B156" s="281"/>
      <c r="C156" s="306" t="s">
        <v>1205</v>
      </c>
      <c r="D156" s="261"/>
      <c r="E156" s="261"/>
      <c r="F156" s="307" t="s">
        <v>1186</v>
      </c>
      <c r="G156" s="261"/>
      <c r="H156" s="306" t="s">
        <v>1219</v>
      </c>
      <c r="I156" s="306" t="s">
        <v>1182</v>
      </c>
      <c r="J156" s="306">
        <v>50</v>
      </c>
      <c r="K156" s="302"/>
    </row>
    <row r="157" spans="2:11" ht="15" customHeight="1">
      <c r="B157" s="281"/>
      <c r="C157" s="306" t="s">
        <v>188</v>
      </c>
      <c r="D157" s="261"/>
      <c r="E157" s="261"/>
      <c r="F157" s="307" t="s">
        <v>1180</v>
      </c>
      <c r="G157" s="261"/>
      <c r="H157" s="306" t="s">
        <v>1241</v>
      </c>
      <c r="I157" s="306" t="s">
        <v>1182</v>
      </c>
      <c r="J157" s="306" t="s">
        <v>1242</v>
      </c>
      <c r="K157" s="302"/>
    </row>
    <row r="158" spans="2:11" ht="15" customHeight="1">
      <c r="B158" s="281"/>
      <c r="C158" s="306" t="s">
        <v>1243</v>
      </c>
      <c r="D158" s="261"/>
      <c r="E158" s="261"/>
      <c r="F158" s="307" t="s">
        <v>1180</v>
      </c>
      <c r="G158" s="261"/>
      <c r="H158" s="306" t="s">
        <v>1244</v>
      </c>
      <c r="I158" s="306" t="s">
        <v>1214</v>
      </c>
      <c r="J158" s="306"/>
      <c r="K158" s="302"/>
    </row>
    <row r="159" spans="2:11" ht="15" customHeight="1">
      <c r="B159" s="308"/>
      <c r="C159" s="290"/>
      <c r="D159" s="290"/>
      <c r="E159" s="290"/>
      <c r="F159" s="290"/>
      <c r="G159" s="290"/>
      <c r="H159" s="290"/>
      <c r="I159" s="290"/>
      <c r="J159" s="290"/>
      <c r="K159" s="309"/>
    </row>
    <row r="160" spans="2:11" ht="18.75" customHeight="1">
      <c r="B160" s="257"/>
      <c r="C160" s="261"/>
      <c r="D160" s="261"/>
      <c r="E160" s="261"/>
      <c r="F160" s="280"/>
      <c r="G160" s="261"/>
      <c r="H160" s="261"/>
      <c r="I160" s="261"/>
      <c r="J160" s="261"/>
      <c r="K160" s="257"/>
    </row>
    <row r="161" spans="2:11" ht="18.75" customHeight="1">
      <c r="B161" s="267"/>
      <c r="C161" s="267"/>
      <c r="D161" s="267"/>
      <c r="E161" s="267"/>
      <c r="F161" s="267"/>
      <c r="G161" s="267"/>
      <c r="H161" s="267"/>
      <c r="I161" s="267"/>
      <c r="J161" s="267"/>
      <c r="K161" s="267"/>
    </row>
    <row r="162" spans="2:11" ht="7.5" customHeight="1">
      <c r="B162" s="249"/>
      <c r="C162" s="250"/>
      <c r="D162" s="250"/>
      <c r="E162" s="250"/>
      <c r="F162" s="250"/>
      <c r="G162" s="250"/>
      <c r="H162" s="250"/>
      <c r="I162" s="250"/>
      <c r="J162" s="250"/>
      <c r="K162" s="251"/>
    </row>
    <row r="163" spans="2:11" ht="45" customHeight="1">
      <c r="B163" s="252"/>
      <c r="C163" s="374" t="s">
        <v>1245</v>
      </c>
      <c r="D163" s="374"/>
      <c r="E163" s="374"/>
      <c r="F163" s="374"/>
      <c r="G163" s="374"/>
      <c r="H163" s="374"/>
      <c r="I163" s="374"/>
      <c r="J163" s="374"/>
      <c r="K163" s="253"/>
    </row>
    <row r="164" spans="2:11" ht="17.25" customHeight="1">
      <c r="B164" s="252"/>
      <c r="C164" s="273" t="s">
        <v>1174</v>
      </c>
      <c r="D164" s="273"/>
      <c r="E164" s="273"/>
      <c r="F164" s="273" t="s">
        <v>1175</v>
      </c>
      <c r="G164" s="310"/>
      <c r="H164" s="311" t="s">
        <v>202</v>
      </c>
      <c r="I164" s="311" t="s">
        <v>62</v>
      </c>
      <c r="J164" s="273" t="s">
        <v>1176</v>
      </c>
      <c r="K164" s="253"/>
    </row>
    <row r="165" spans="2:11" ht="17.25" customHeight="1">
      <c r="B165" s="254"/>
      <c r="C165" s="275" t="s">
        <v>1177</v>
      </c>
      <c r="D165" s="275"/>
      <c r="E165" s="275"/>
      <c r="F165" s="276" t="s">
        <v>1178</v>
      </c>
      <c r="G165" s="312"/>
      <c r="H165" s="313"/>
      <c r="I165" s="313"/>
      <c r="J165" s="275" t="s">
        <v>1179</v>
      </c>
      <c r="K165" s="255"/>
    </row>
    <row r="166" spans="2:11" ht="5.25" customHeight="1">
      <c r="B166" s="281"/>
      <c r="C166" s="278"/>
      <c r="D166" s="278"/>
      <c r="E166" s="278"/>
      <c r="F166" s="278"/>
      <c r="G166" s="279"/>
      <c r="H166" s="278"/>
      <c r="I166" s="278"/>
      <c r="J166" s="278"/>
      <c r="K166" s="302"/>
    </row>
    <row r="167" spans="2:11" ht="15" customHeight="1">
      <c r="B167" s="281"/>
      <c r="C167" s="261" t="s">
        <v>1183</v>
      </c>
      <c r="D167" s="261"/>
      <c r="E167" s="261"/>
      <c r="F167" s="280" t="s">
        <v>1180</v>
      </c>
      <c r="G167" s="261"/>
      <c r="H167" s="261" t="s">
        <v>1219</v>
      </c>
      <c r="I167" s="261" t="s">
        <v>1182</v>
      </c>
      <c r="J167" s="261">
        <v>120</v>
      </c>
      <c r="K167" s="302"/>
    </row>
    <row r="168" spans="2:11" ht="15" customHeight="1">
      <c r="B168" s="281"/>
      <c r="C168" s="261" t="s">
        <v>1228</v>
      </c>
      <c r="D168" s="261"/>
      <c r="E168" s="261"/>
      <c r="F168" s="280" t="s">
        <v>1180</v>
      </c>
      <c r="G168" s="261"/>
      <c r="H168" s="261" t="s">
        <v>1229</v>
      </c>
      <c r="I168" s="261" t="s">
        <v>1182</v>
      </c>
      <c r="J168" s="261" t="s">
        <v>1230</v>
      </c>
      <c r="K168" s="302"/>
    </row>
    <row r="169" spans="2:11" ht="15" customHeight="1">
      <c r="B169" s="281"/>
      <c r="C169" s="261" t="s">
        <v>1129</v>
      </c>
      <c r="D169" s="261"/>
      <c r="E169" s="261"/>
      <c r="F169" s="280" t="s">
        <v>1180</v>
      </c>
      <c r="G169" s="261"/>
      <c r="H169" s="261" t="s">
        <v>1246</v>
      </c>
      <c r="I169" s="261" t="s">
        <v>1182</v>
      </c>
      <c r="J169" s="261" t="s">
        <v>1230</v>
      </c>
      <c r="K169" s="302"/>
    </row>
    <row r="170" spans="2:11" ht="15" customHeight="1">
      <c r="B170" s="281"/>
      <c r="C170" s="261" t="s">
        <v>1185</v>
      </c>
      <c r="D170" s="261"/>
      <c r="E170" s="261"/>
      <c r="F170" s="280" t="s">
        <v>1186</v>
      </c>
      <c r="G170" s="261"/>
      <c r="H170" s="261" t="s">
        <v>1246</v>
      </c>
      <c r="I170" s="261" t="s">
        <v>1182</v>
      </c>
      <c r="J170" s="261">
        <v>50</v>
      </c>
      <c r="K170" s="302"/>
    </row>
    <row r="171" spans="2:11" ht="15" customHeight="1">
      <c r="B171" s="281"/>
      <c r="C171" s="261" t="s">
        <v>1188</v>
      </c>
      <c r="D171" s="261"/>
      <c r="E171" s="261"/>
      <c r="F171" s="280" t="s">
        <v>1180</v>
      </c>
      <c r="G171" s="261"/>
      <c r="H171" s="261" t="s">
        <v>1246</v>
      </c>
      <c r="I171" s="261" t="s">
        <v>1190</v>
      </c>
      <c r="J171" s="261"/>
      <c r="K171" s="302"/>
    </row>
    <row r="172" spans="2:11" ht="15" customHeight="1">
      <c r="B172" s="281"/>
      <c r="C172" s="261" t="s">
        <v>1199</v>
      </c>
      <c r="D172" s="261"/>
      <c r="E172" s="261"/>
      <c r="F172" s="280" t="s">
        <v>1186</v>
      </c>
      <c r="G172" s="261"/>
      <c r="H172" s="261" t="s">
        <v>1246</v>
      </c>
      <c r="I172" s="261" t="s">
        <v>1182</v>
      </c>
      <c r="J172" s="261">
        <v>50</v>
      </c>
      <c r="K172" s="302"/>
    </row>
    <row r="173" spans="2:11" ht="15" customHeight="1">
      <c r="B173" s="281"/>
      <c r="C173" s="261" t="s">
        <v>1207</v>
      </c>
      <c r="D173" s="261"/>
      <c r="E173" s="261"/>
      <c r="F173" s="280" t="s">
        <v>1186</v>
      </c>
      <c r="G173" s="261"/>
      <c r="H173" s="261" t="s">
        <v>1246</v>
      </c>
      <c r="I173" s="261" t="s">
        <v>1182</v>
      </c>
      <c r="J173" s="261">
        <v>50</v>
      </c>
      <c r="K173" s="302"/>
    </row>
    <row r="174" spans="2:11" ht="15" customHeight="1">
      <c r="B174" s="281"/>
      <c r="C174" s="261" t="s">
        <v>1205</v>
      </c>
      <c r="D174" s="261"/>
      <c r="E174" s="261"/>
      <c r="F174" s="280" t="s">
        <v>1186</v>
      </c>
      <c r="G174" s="261"/>
      <c r="H174" s="261" t="s">
        <v>1246</v>
      </c>
      <c r="I174" s="261" t="s">
        <v>1182</v>
      </c>
      <c r="J174" s="261">
        <v>50</v>
      </c>
      <c r="K174" s="302"/>
    </row>
    <row r="175" spans="2:11" ht="15" customHeight="1">
      <c r="B175" s="281"/>
      <c r="C175" s="261" t="s">
        <v>201</v>
      </c>
      <c r="D175" s="261"/>
      <c r="E175" s="261"/>
      <c r="F175" s="280" t="s">
        <v>1180</v>
      </c>
      <c r="G175" s="261"/>
      <c r="H175" s="261" t="s">
        <v>1247</v>
      </c>
      <c r="I175" s="261" t="s">
        <v>1248</v>
      </c>
      <c r="J175" s="261"/>
      <c r="K175" s="302"/>
    </row>
    <row r="176" spans="2:11" ht="15" customHeight="1">
      <c r="B176" s="281"/>
      <c r="C176" s="261" t="s">
        <v>62</v>
      </c>
      <c r="D176" s="261"/>
      <c r="E176" s="261"/>
      <c r="F176" s="280" t="s">
        <v>1180</v>
      </c>
      <c r="G176" s="261"/>
      <c r="H176" s="261" t="s">
        <v>1249</v>
      </c>
      <c r="I176" s="261" t="s">
        <v>1250</v>
      </c>
      <c r="J176" s="261">
        <v>1</v>
      </c>
      <c r="K176" s="302"/>
    </row>
    <row r="177" spans="2:11" ht="15" customHeight="1">
      <c r="B177" s="281"/>
      <c r="C177" s="261" t="s">
        <v>58</v>
      </c>
      <c r="D177" s="261"/>
      <c r="E177" s="261"/>
      <c r="F177" s="280" t="s">
        <v>1180</v>
      </c>
      <c r="G177" s="261"/>
      <c r="H177" s="261" t="s">
        <v>1251</v>
      </c>
      <c r="I177" s="261" t="s">
        <v>1182</v>
      </c>
      <c r="J177" s="261">
        <v>20</v>
      </c>
      <c r="K177" s="302"/>
    </row>
    <row r="178" spans="2:11" ht="15" customHeight="1">
      <c r="B178" s="281"/>
      <c r="C178" s="261" t="s">
        <v>202</v>
      </c>
      <c r="D178" s="261"/>
      <c r="E178" s="261"/>
      <c r="F178" s="280" t="s">
        <v>1180</v>
      </c>
      <c r="G178" s="261"/>
      <c r="H178" s="261" t="s">
        <v>1252</v>
      </c>
      <c r="I178" s="261" t="s">
        <v>1182</v>
      </c>
      <c r="J178" s="261">
        <v>255</v>
      </c>
      <c r="K178" s="302"/>
    </row>
    <row r="179" spans="2:11" ht="15" customHeight="1">
      <c r="B179" s="281"/>
      <c r="C179" s="261" t="s">
        <v>203</v>
      </c>
      <c r="D179" s="261"/>
      <c r="E179" s="261"/>
      <c r="F179" s="280" t="s">
        <v>1180</v>
      </c>
      <c r="G179" s="261"/>
      <c r="H179" s="261" t="s">
        <v>1145</v>
      </c>
      <c r="I179" s="261" t="s">
        <v>1182</v>
      </c>
      <c r="J179" s="261">
        <v>10</v>
      </c>
      <c r="K179" s="302"/>
    </row>
    <row r="180" spans="2:11" ht="15" customHeight="1">
      <c r="B180" s="281"/>
      <c r="C180" s="261" t="s">
        <v>204</v>
      </c>
      <c r="D180" s="261"/>
      <c r="E180" s="261"/>
      <c r="F180" s="280" t="s">
        <v>1180</v>
      </c>
      <c r="G180" s="261"/>
      <c r="H180" s="261" t="s">
        <v>1253</v>
      </c>
      <c r="I180" s="261" t="s">
        <v>1214</v>
      </c>
      <c r="J180" s="261"/>
      <c r="K180" s="302"/>
    </row>
    <row r="181" spans="2:11" ht="15" customHeight="1">
      <c r="B181" s="281"/>
      <c r="C181" s="261" t="s">
        <v>1254</v>
      </c>
      <c r="D181" s="261"/>
      <c r="E181" s="261"/>
      <c r="F181" s="280" t="s">
        <v>1180</v>
      </c>
      <c r="G181" s="261"/>
      <c r="H181" s="261" t="s">
        <v>1255</v>
      </c>
      <c r="I181" s="261" t="s">
        <v>1214</v>
      </c>
      <c r="J181" s="261"/>
      <c r="K181" s="302"/>
    </row>
    <row r="182" spans="2:11" ht="15" customHeight="1">
      <c r="B182" s="281"/>
      <c r="C182" s="261" t="s">
        <v>1243</v>
      </c>
      <c r="D182" s="261"/>
      <c r="E182" s="261"/>
      <c r="F182" s="280" t="s">
        <v>1180</v>
      </c>
      <c r="G182" s="261"/>
      <c r="H182" s="261" t="s">
        <v>1256</v>
      </c>
      <c r="I182" s="261" t="s">
        <v>1214</v>
      </c>
      <c r="J182" s="261"/>
      <c r="K182" s="302"/>
    </row>
    <row r="183" spans="2:11" ht="15" customHeight="1">
      <c r="B183" s="281"/>
      <c r="C183" s="261" t="s">
        <v>206</v>
      </c>
      <c r="D183" s="261"/>
      <c r="E183" s="261"/>
      <c r="F183" s="280" t="s">
        <v>1186</v>
      </c>
      <c r="G183" s="261"/>
      <c r="H183" s="261" t="s">
        <v>1257</v>
      </c>
      <c r="I183" s="261" t="s">
        <v>1182</v>
      </c>
      <c r="J183" s="261">
        <v>50</v>
      </c>
      <c r="K183" s="302"/>
    </row>
    <row r="184" spans="2:11" ht="15" customHeight="1">
      <c r="B184" s="281"/>
      <c r="C184" s="261" t="s">
        <v>1258</v>
      </c>
      <c r="D184" s="261"/>
      <c r="E184" s="261"/>
      <c r="F184" s="280" t="s">
        <v>1186</v>
      </c>
      <c r="G184" s="261"/>
      <c r="H184" s="261" t="s">
        <v>1259</v>
      </c>
      <c r="I184" s="261" t="s">
        <v>1260</v>
      </c>
      <c r="J184" s="261"/>
      <c r="K184" s="302"/>
    </row>
    <row r="185" spans="2:11" ht="15" customHeight="1">
      <c r="B185" s="281"/>
      <c r="C185" s="261" t="s">
        <v>1261</v>
      </c>
      <c r="D185" s="261"/>
      <c r="E185" s="261"/>
      <c r="F185" s="280" t="s">
        <v>1186</v>
      </c>
      <c r="G185" s="261"/>
      <c r="H185" s="261" t="s">
        <v>1262</v>
      </c>
      <c r="I185" s="261" t="s">
        <v>1260</v>
      </c>
      <c r="J185" s="261"/>
      <c r="K185" s="302"/>
    </row>
    <row r="186" spans="2:11" ht="15" customHeight="1">
      <c r="B186" s="281"/>
      <c r="C186" s="261" t="s">
        <v>1263</v>
      </c>
      <c r="D186" s="261"/>
      <c r="E186" s="261"/>
      <c r="F186" s="280" t="s">
        <v>1186</v>
      </c>
      <c r="G186" s="261"/>
      <c r="H186" s="261" t="s">
        <v>1264</v>
      </c>
      <c r="I186" s="261" t="s">
        <v>1260</v>
      </c>
      <c r="J186" s="261"/>
      <c r="K186" s="302"/>
    </row>
    <row r="187" spans="2:11" ht="15" customHeight="1">
      <c r="B187" s="281"/>
      <c r="C187" s="314" t="s">
        <v>1265</v>
      </c>
      <c r="D187" s="261"/>
      <c r="E187" s="261"/>
      <c r="F187" s="280" t="s">
        <v>1186</v>
      </c>
      <c r="G187" s="261"/>
      <c r="H187" s="261" t="s">
        <v>1266</v>
      </c>
      <c r="I187" s="261" t="s">
        <v>1267</v>
      </c>
      <c r="J187" s="315" t="s">
        <v>1268</v>
      </c>
      <c r="K187" s="302"/>
    </row>
    <row r="188" spans="2:11" ht="15" customHeight="1">
      <c r="B188" s="281"/>
      <c r="C188" s="266" t="s">
        <v>47</v>
      </c>
      <c r="D188" s="261"/>
      <c r="E188" s="261"/>
      <c r="F188" s="280" t="s">
        <v>1180</v>
      </c>
      <c r="G188" s="261"/>
      <c r="H188" s="257" t="s">
        <v>1269</v>
      </c>
      <c r="I188" s="261" t="s">
        <v>1270</v>
      </c>
      <c r="J188" s="261"/>
      <c r="K188" s="302"/>
    </row>
    <row r="189" spans="2:11" ht="15" customHeight="1">
      <c r="B189" s="281"/>
      <c r="C189" s="266" t="s">
        <v>1271</v>
      </c>
      <c r="D189" s="261"/>
      <c r="E189" s="261"/>
      <c r="F189" s="280" t="s">
        <v>1180</v>
      </c>
      <c r="G189" s="261"/>
      <c r="H189" s="261" t="s">
        <v>1272</v>
      </c>
      <c r="I189" s="261" t="s">
        <v>1214</v>
      </c>
      <c r="J189" s="261"/>
      <c r="K189" s="302"/>
    </row>
    <row r="190" spans="2:11" ht="15" customHeight="1">
      <c r="B190" s="281"/>
      <c r="C190" s="266" t="s">
        <v>1273</v>
      </c>
      <c r="D190" s="261"/>
      <c r="E190" s="261"/>
      <c r="F190" s="280" t="s">
        <v>1180</v>
      </c>
      <c r="G190" s="261"/>
      <c r="H190" s="261" t="s">
        <v>1274</v>
      </c>
      <c r="I190" s="261" t="s">
        <v>1214</v>
      </c>
      <c r="J190" s="261"/>
      <c r="K190" s="302"/>
    </row>
    <row r="191" spans="2:11" ht="15" customHeight="1">
      <c r="B191" s="281"/>
      <c r="C191" s="266" t="s">
        <v>1275</v>
      </c>
      <c r="D191" s="261"/>
      <c r="E191" s="261"/>
      <c r="F191" s="280" t="s">
        <v>1186</v>
      </c>
      <c r="G191" s="261"/>
      <c r="H191" s="261" t="s">
        <v>1276</v>
      </c>
      <c r="I191" s="261" t="s">
        <v>1214</v>
      </c>
      <c r="J191" s="261"/>
      <c r="K191" s="302"/>
    </row>
    <row r="192" spans="2:11" ht="15" customHeight="1">
      <c r="B192" s="308"/>
      <c r="C192" s="316"/>
      <c r="D192" s="290"/>
      <c r="E192" s="290"/>
      <c r="F192" s="290"/>
      <c r="G192" s="290"/>
      <c r="H192" s="290"/>
      <c r="I192" s="290"/>
      <c r="J192" s="290"/>
      <c r="K192" s="309"/>
    </row>
    <row r="193" spans="2:11" ht="18.75" customHeight="1">
      <c r="B193" s="257"/>
      <c r="C193" s="261"/>
      <c r="D193" s="261"/>
      <c r="E193" s="261"/>
      <c r="F193" s="280"/>
      <c r="G193" s="261"/>
      <c r="H193" s="261"/>
      <c r="I193" s="261"/>
      <c r="J193" s="261"/>
      <c r="K193" s="257"/>
    </row>
    <row r="194" spans="2:11" ht="18.75" customHeight="1">
      <c r="B194" s="257"/>
      <c r="C194" s="261"/>
      <c r="D194" s="261"/>
      <c r="E194" s="261"/>
      <c r="F194" s="280"/>
      <c r="G194" s="261"/>
      <c r="H194" s="261"/>
      <c r="I194" s="261"/>
      <c r="J194" s="261"/>
      <c r="K194" s="257"/>
    </row>
    <row r="195" spans="2:11" ht="18.75" customHeight="1">
      <c r="B195" s="267"/>
      <c r="C195" s="267"/>
      <c r="D195" s="267"/>
      <c r="E195" s="267"/>
      <c r="F195" s="267"/>
      <c r="G195" s="267"/>
      <c r="H195" s="267"/>
      <c r="I195" s="267"/>
      <c r="J195" s="267"/>
      <c r="K195" s="267"/>
    </row>
    <row r="196" spans="2:11">
      <c r="B196" s="249"/>
      <c r="C196" s="250"/>
      <c r="D196" s="250"/>
      <c r="E196" s="250"/>
      <c r="F196" s="250"/>
      <c r="G196" s="250"/>
      <c r="H196" s="250"/>
      <c r="I196" s="250"/>
      <c r="J196" s="250"/>
      <c r="K196" s="251"/>
    </row>
    <row r="197" spans="2:11" ht="21">
      <c r="B197" s="252"/>
      <c r="C197" s="374" t="s">
        <v>1277</v>
      </c>
      <c r="D197" s="374"/>
      <c r="E197" s="374"/>
      <c r="F197" s="374"/>
      <c r="G197" s="374"/>
      <c r="H197" s="374"/>
      <c r="I197" s="374"/>
      <c r="J197" s="374"/>
      <c r="K197" s="253"/>
    </row>
    <row r="198" spans="2:11" ht="25.5" customHeight="1">
      <c r="B198" s="252"/>
      <c r="C198" s="317" t="s">
        <v>1278</v>
      </c>
      <c r="D198" s="317"/>
      <c r="E198" s="317"/>
      <c r="F198" s="317" t="s">
        <v>1279</v>
      </c>
      <c r="G198" s="318"/>
      <c r="H198" s="373" t="s">
        <v>1280</v>
      </c>
      <c r="I198" s="373"/>
      <c r="J198" s="373"/>
      <c r="K198" s="253"/>
    </row>
    <row r="199" spans="2:11" ht="5.25" customHeight="1">
      <c r="B199" s="281"/>
      <c r="C199" s="278"/>
      <c r="D199" s="278"/>
      <c r="E199" s="278"/>
      <c r="F199" s="278"/>
      <c r="G199" s="261"/>
      <c r="H199" s="278"/>
      <c r="I199" s="278"/>
      <c r="J199" s="278"/>
      <c r="K199" s="302"/>
    </row>
    <row r="200" spans="2:11" ht="15" customHeight="1">
      <c r="B200" s="281"/>
      <c r="C200" s="261" t="s">
        <v>1270</v>
      </c>
      <c r="D200" s="261"/>
      <c r="E200" s="261"/>
      <c r="F200" s="280" t="s">
        <v>48</v>
      </c>
      <c r="G200" s="261"/>
      <c r="H200" s="371" t="s">
        <v>1281</v>
      </c>
      <c r="I200" s="371"/>
      <c r="J200" s="371"/>
      <c r="K200" s="302"/>
    </row>
    <row r="201" spans="2:11" ht="15" customHeight="1">
      <c r="B201" s="281"/>
      <c r="C201" s="287"/>
      <c r="D201" s="261"/>
      <c r="E201" s="261"/>
      <c r="F201" s="280" t="s">
        <v>49</v>
      </c>
      <c r="G201" s="261"/>
      <c r="H201" s="371" t="s">
        <v>1282</v>
      </c>
      <c r="I201" s="371"/>
      <c r="J201" s="371"/>
      <c r="K201" s="302"/>
    </row>
    <row r="202" spans="2:11" ht="15" customHeight="1">
      <c r="B202" s="281"/>
      <c r="C202" s="287"/>
      <c r="D202" s="261"/>
      <c r="E202" s="261"/>
      <c r="F202" s="280" t="s">
        <v>52</v>
      </c>
      <c r="G202" s="261"/>
      <c r="H202" s="371" t="s">
        <v>1283</v>
      </c>
      <c r="I202" s="371"/>
      <c r="J202" s="371"/>
      <c r="K202" s="302"/>
    </row>
    <row r="203" spans="2:11" ht="15" customHeight="1">
      <c r="B203" s="281"/>
      <c r="C203" s="261"/>
      <c r="D203" s="261"/>
      <c r="E203" s="261"/>
      <c r="F203" s="280" t="s">
        <v>50</v>
      </c>
      <c r="G203" s="261"/>
      <c r="H203" s="371" t="s">
        <v>1284</v>
      </c>
      <c r="I203" s="371"/>
      <c r="J203" s="371"/>
      <c r="K203" s="302"/>
    </row>
    <row r="204" spans="2:11" ht="15" customHeight="1">
      <c r="B204" s="281"/>
      <c r="C204" s="261"/>
      <c r="D204" s="261"/>
      <c r="E204" s="261"/>
      <c r="F204" s="280" t="s">
        <v>51</v>
      </c>
      <c r="G204" s="261"/>
      <c r="H204" s="371" t="s">
        <v>1285</v>
      </c>
      <c r="I204" s="371"/>
      <c r="J204" s="371"/>
      <c r="K204" s="302"/>
    </row>
    <row r="205" spans="2:11" ht="15" customHeight="1">
      <c r="B205" s="281"/>
      <c r="C205" s="261"/>
      <c r="D205" s="261"/>
      <c r="E205" s="261"/>
      <c r="F205" s="280"/>
      <c r="G205" s="261"/>
      <c r="H205" s="261"/>
      <c r="I205" s="261"/>
      <c r="J205" s="261"/>
      <c r="K205" s="302"/>
    </row>
    <row r="206" spans="2:11" ht="15" customHeight="1">
      <c r="B206" s="281"/>
      <c r="C206" s="261" t="s">
        <v>1226</v>
      </c>
      <c r="D206" s="261"/>
      <c r="E206" s="261"/>
      <c r="F206" s="280" t="s">
        <v>84</v>
      </c>
      <c r="G206" s="261"/>
      <c r="H206" s="371" t="s">
        <v>1286</v>
      </c>
      <c r="I206" s="371"/>
      <c r="J206" s="371"/>
      <c r="K206" s="302"/>
    </row>
    <row r="207" spans="2:11" ht="15" customHeight="1">
      <c r="B207" s="281"/>
      <c r="C207" s="287"/>
      <c r="D207" s="261"/>
      <c r="E207" s="261"/>
      <c r="F207" s="280" t="s">
        <v>1123</v>
      </c>
      <c r="G207" s="261"/>
      <c r="H207" s="371" t="s">
        <v>1124</v>
      </c>
      <c r="I207" s="371"/>
      <c r="J207" s="371"/>
      <c r="K207" s="302"/>
    </row>
    <row r="208" spans="2:11" ht="15" customHeight="1">
      <c r="B208" s="281"/>
      <c r="C208" s="261"/>
      <c r="D208" s="261"/>
      <c r="E208" s="261"/>
      <c r="F208" s="280" t="s">
        <v>1121</v>
      </c>
      <c r="G208" s="261"/>
      <c r="H208" s="371" t="s">
        <v>1287</v>
      </c>
      <c r="I208" s="371"/>
      <c r="J208" s="371"/>
      <c r="K208" s="302"/>
    </row>
    <row r="209" spans="2:11" ht="15" customHeight="1">
      <c r="B209" s="319"/>
      <c r="C209" s="287"/>
      <c r="D209" s="287"/>
      <c r="E209" s="287"/>
      <c r="F209" s="280" t="s">
        <v>1125</v>
      </c>
      <c r="G209" s="266"/>
      <c r="H209" s="372" t="s">
        <v>1126</v>
      </c>
      <c r="I209" s="372"/>
      <c r="J209" s="372"/>
      <c r="K209" s="320"/>
    </row>
    <row r="210" spans="2:11" ht="15" customHeight="1">
      <c r="B210" s="319"/>
      <c r="C210" s="287"/>
      <c r="D210" s="287"/>
      <c r="E210" s="287"/>
      <c r="F210" s="280" t="s">
        <v>1127</v>
      </c>
      <c r="G210" s="266"/>
      <c r="H210" s="372" t="s">
        <v>1288</v>
      </c>
      <c r="I210" s="372"/>
      <c r="J210" s="372"/>
      <c r="K210" s="320"/>
    </row>
    <row r="211" spans="2:11" ht="15" customHeight="1">
      <c r="B211" s="319"/>
      <c r="C211" s="287"/>
      <c r="D211" s="287"/>
      <c r="E211" s="287"/>
      <c r="F211" s="321"/>
      <c r="G211" s="266"/>
      <c r="H211" s="322"/>
      <c r="I211" s="322"/>
      <c r="J211" s="322"/>
      <c r="K211" s="320"/>
    </row>
    <row r="212" spans="2:11" ht="15" customHeight="1">
      <c r="B212" s="319"/>
      <c r="C212" s="261" t="s">
        <v>1250</v>
      </c>
      <c r="D212" s="287"/>
      <c r="E212" s="287"/>
      <c r="F212" s="280">
        <v>1</v>
      </c>
      <c r="G212" s="266"/>
      <c r="H212" s="372" t="s">
        <v>1289</v>
      </c>
      <c r="I212" s="372"/>
      <c r="J212" s="372"/>
      <c r="K212" s="320"/>
    </row>
    <row r="213" spans="2:11" ht="15" customHeight="1">
      <c r="B213" s="319"/>
      <c r="C213" s="287"/>
      <c r="D213" s="287"/>
      <c r="E213" s="287"/>
      <c r="F213" s="280">
        <v>2</v>
      </c>
      <c r="G213" s="266"/>
      <c r="H213" s="372" t="s">
        <v>1290</v>
      </c>
      <c r="I213" s="372"/>
      <c r="J213" s="372"/>
      <c r="K213" s="320"/>
    </row>
    <row r="214" spans="2:11" ht="15" customHeight="1">
      <c r="B214" s="319"/>
      <c r="C214" s="287"/>
      <c r="D214" s="287"/>
      <c r="E214" s="287"/>
      <c r="F214" s="280">
        <v>3</v>
      </c>
      <c r="G214" s="266"/>
      <c r="H214" s="372" t="s">
        <v>1291</v>
      </c>
      <c r="I214" s="372"/>
      <c r="J214" s="372"/>
      <c r="K214" s="320"/>
    </row>
    <row r="215" spans="2:11" ht="15" customHeight="1">
      <c r="B215" s="319"/>
      <c r="C215" s="287"/>
      <c r="D215" s="287"/>
      <c r="E215" s="287"/>
      <c r="F215" s="280">
        <v>4</v>
      </c>
      <c r="G215" s="266"/>
      <c r="H215" s="372" t="s">
        <v>1292</v>
      </c>
      <c r="I215" s="372"/>
      <c r="J215" s="372"/>
      <c r="K215" s="320"/>
    </row>
    <row r="216" spans="2:11" ht="12.75" customHeight="1">
      <c r="B216" s="323"/>
      <c r="C216" s="324"/>
      <c r="D216" s="324"/>
      <c r="E216" s="324"/>
      <c r="F216" s="324"/>
      <c r="G216" s="324"/>
      <c r="H216" s="324"/>
      <c r="I216" s="324"/>
      <c r="J216" s="324"/>
      <c r="K216" s="325"/>
    </row>
  </sheetData>
  <sheetProtection formatCells="0" formatColumns="0" formatRows="0" insertColumns="0" insertRows="0" insertHyperlinks="0" deleteColumns="0" deleteRows="0" sort="0" autoFilter="0" pivotTables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Rekapitulace stavby</vt:lpstr>
      <vt:lpstr>C. 1. - SO 100   Komunika...</vt:lpstr>
      <vt:lpstr>C. 2 - SO 300.1   Dešťová...</vt:lpstr>
      <vt:lpstr>ORN-VRN - Ostatní a vedle...</vt:lpstr>
      <vt:lpstr>Pokyny pro vyplnění</vt:lpstr>
      <vt:lpstr>'C. 1. - SO 100   Komunika...'!Názvy_tisku</vt:lpstr>
      <vt:lpstr>'C. 2 - SO 300.1   Dešťová...'!Názvy_tisku</vt:lpstr>
      <vt:lpstr>'ORN-VRN - Ostatní a vedle...'!Názvy_tisku</vt:lpstr>
      <vt:lpstr>'Rekapitulace stavby'!Názvy_tisku</vt:lpstr>
      <vt:lpstr>'C. 1. - SO 100   Komunika...'!Oblast_tisku</vt:lpstr>
      <vt:lpstr>'C. 2 - SO 300.1   Dešťová...'!Oblast_tisku</vt:lpstr>
      <vt:lpstr>'ORN-VRN - Ostatní a vedle...'!Oblast_tisku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2017-03-09T09:07:47Z</dcterms:created>
  <dcterms:modified xsi:type="dcterms:W3CDTF">2017-03-09T09:07:55Z</dcterms:modified>
</cp:coreProperties>
</file>